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2320" windowHeight="12315"/>
  </bookViews>
  <sheets>
    <sheet name="Izvršenje 01.01-31.12.2019." sheetId="3" r:id="rId1"/>
  </sheets>
  <definedNames>
    <definedName name="_xlnm.Print_Area" localSheetId="0">'Izvršenje 01.01-31.12.2019.'!$A$5:$E$512</definedName>
  </definedNames>
  <calcPr calcId="145621"/>
</workbook>
</file>

<file path=xl/calcChain.xml><?xml version="1.0" encoding="utf-8"?>
<calcChain xmlns="http://schemas.openxmlformats.org/spreadsheetml/2006/main">
  <c r="D116" i="3" l="1"/>
  <c r="C116" i="3"/>
  <c r="D93" i="3"/>
  <c r="E485" i="3"/>
  <c r="E317" i="3" l="1"/>
  <c r="E303" i="3"/>
  <c r="E275" i="3"/>
  <c r="E240" i="3"/>
  <c r="E192" i="3"/>
  <c r="E176" i="3"/>
  <c r="E168" i="3"/>
  <c r="E489" i="3"/>
  <c r="E490" i="3"/>
  <c r="E491" i="3"/>
  <c r="E492" i="3"/>
  <c r="E493" i="3"/>
  <c r="E494" i="3"/>
  <c r="E495" i="3"/>
  <c r="E496" i="3"/>
  <c r="E497" i="3"/>
  <c r="E488" i="3"/>
  <c r="E475" i="3"/>
  <c r="E476" i="3"/>
  <c r="E477" i="3"/>
  <c r="E478" i="3"/>
  <c r="E479" i="3"/>
  <c r="E480" i="3"/>
  <c r="E481" i="3"/>
  <c r="E482" i="3"/>
  <c r="E474" i="3"/>
  <c r="E467" i="3"/>
  <c r="E468" i="3"/>
  <c r="E469" i="3"/>
  <c r="E470" i="3"/>
  <c r="E471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33" i="3"/>
  <c r="E434" i="3"/>
  <c r="E435" i="3"/>
  <c r="E436" i="3"/>
  <c r="E437" i="3"/>
  <c r="E438" i="3"/>
  <c r="E439" i="3"/>
  <c r="E440" i="3"/>
  <c r="E441" i="3"/>
  <c r="E442" i="3"/>
  <c r="E443" i="3"/>
  <c r="E420" i="3"/>
  <c r="E422" i="3"/>
  <c r="E424" i="3"/>
  <c r="E426" i="3"/>
  <c r="E427" i="3"/>
  <c r="E429" i="3"/>
  <c r="E431" i="3"/>
  <c r="E411" i="3"/>
  <c r="E412" i="3"/>
  <c r="E413" i="3"/>
  <c r="E414" i="3"/>
  <c r="E415" i="3"/>
  <c r="E416" i="3"/>
  <c r="E417" i="3"/>
  <c r="E418" i="3"/>
  <c r="E405" i="3"/>
  <c r="E406" i="3"/>
  <c r="E407" i="3"/>
  <c r="E408" i="3"/>
  <c r="E409" i="3"/>
  <c r="E401" i="3"/>
  <c r="E403" i="3"/>
  <c r="E404" i="3"/>
  <c r="E396" i="3"/>
  <c r="E397" i="3"/>
  <c r="E398" i="3"/>
  <c r="E399" i="3"/>
  <c r="E383" i="3"/>
  <c r="E385" i="3"/>
  <c r="E386" i="3"/>
  <c r="E387" i="3"/>
  <c r="E388" i="3"/>
  <c r="E389" i="3"/>
  <c r="E390" i="3"/>
  <c r="E391" i="3"/>
  <c r="E392" i="3"/>
  <c r="E393" i="3"/>
  <c r="E394" i="3"/>
  <c r="E380" i="3"/>
  <c r="E365" i="3"/>
  <c r="E366" i="3"/>
  <c r="E367" i="3"/>
  <c r="E368" i="3"/>
  <c r="E370" i="3"/>
  <c r="E371" i="3"/>
  <c r="E372" i="3"/>
  <c r="E373" i="3"/>
  <c r="E374" i="3"/>
  <c r="E375" i="3"/>
  <c r="E377" i="3"/>
  <c r="E378" i="3"/>
  <c r="E356" i="3"/>
  <c r="E357" i="3"/>
  <c r="E358" i="3"/>
  <c r="E359" i="3"/>
  <c r="E360" i="3"/>
  <c r="E361" i="3"/>
  <c r="E355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31" i="3"/>
  <c r="E332" i="3"/>
  <c r="E333" i="3"/>
  <c r="E334" i="3"/>
  <c r="E335" i="3"/>
  <c r="E336" i="3"/>
  <c r="E337" i="3"/>
  <c r="E338" i="3"/>
  <c r="E320" i="3"/>
  <c r="E321" i="3"/>
  <c r="E322" i="3"/>
  <c r="E323" i="3"/>
  <c r="E324" i="3"/>
  <c r="E325" i="3"/>
  <c r="E326" i="3"/>
  <c r="E327" i="3"/>
  <c r="E328" i="3"/>
  <c r="E329" i="3"/>
  <c r="E305" i="3"/>
  <c r="E306" i="3"/>
  <c r="E307" i="3"/>
  <c r="E309" i="3"/>
  <c r="E310" i="3"/>
  <c r="E311" i="3"/>
  <c r="E312" i="3"/>
  <c r="E313" i="3"/>
  <c r="E314" i="3"/>
  <c r="E315" i="3"/>
  <c r="E316" i="3"/>
  <c r="E297" i="3"/>
  <c r="E298" i="3"/>
  <c r="E299" i="3"/>
  <c r="E301" i="3"/>
  <c r="E302" i="3"/>
  <c r="E285" i="3"/>
  <c r="E286" i="3"/>
  <c r="E287" i="3"/>
  <c r="E289" i="3"/>
  <c r="E290" i="3"/>
  <c r="E291" i="3"/>
  <c r="E292" i="3"/>
  <c r="E293" i="3"/>
  <c r="E294" i="3"/>
  <c r="E277" i="3"/>
  <c r="E278" i="3"/>
  <c r="E279" i="3"/>
  <c r="E281" i="3"/>
  <c r="E282" i="3"/>
  <c r="E269" i="3"/>
  <c r="E270" i="3"/>
  <c r="E271" i="3"/>
  <c r="E273" i="3"/>
  <c r="E274" i="3"/>
  <c r="E242" i="3"/>
  <c r="E243" i="3"/>
  <c r="E244" i="3"/>
  <c r="E246" i="3"/>
  <c r="E248" i="3"/>
  <c r="E249" i="3"/>
  <c r="E250" i="3"/>
  <c r="E252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34" i="3"/>
  <c r="E235" i="3"/>
  <c r="E236" i="3"/>
  <c r="E238" i="3"/>
  <c r="E239" i="3"/>
  <c r="E226" i="3"/>
  <c r="E227" i="3"/>
  <c r="E228" i="3"/>
  <c r="E230" i="3"/>
  <c r="E231" i="3"/>
  <c r="E218" i="3"/>
  <c r="E219" i="3"/>
  <c r="E220" i="3"/>
  <c r="E222" i="3"/>
  <c r="E223" i="3"/>
  <c r="E210" i="3"/>
  <c r="E211" i="3"/>
  <c r="E212" i="3"/>
  <c r="E214" i="3"/>
  <c r="E215" i="3"/>
  <c r="E202" i="3"/>
  <c r="E203" i="3"/>
  <c r="E204" i="3"/>
  <c r="E206" i="3"/>
  <c r="E207" i="3"/>
  <c r="E194" i="3"/>
  <c r="E195" i="3"/>
  <c r="E196" i="3"/>
  <c r="E198" i="3"/>
  <c r="E178" i="3"/>
  <c r="E180" i="3"/>
  <c r="E182" i="3"/>
  <c r="E183" i="3"/>
  <c r="E184" i="3"/>
  <c r="E185" i="3"/>
  <c r="E187" i="3"/>
  <c r="E189" i="3"/>
  <c r="E190" i="3"/>
  <c r="E191" i="3"/>
  <c r="E170" i="3"/>
  <c r="E171" i="3"/>
  <c r="E172" i="3"/>
  <c r="E174" i="3"/>
  <c r="E175" i="3"/>
  <c r="E155" i="3"/>
  <c r="E157" i="3"/>
  <c r="E158" i="3"/>
  <c r="E159" i="3"/>
  <c r="E161" i="3"/>
  <c r="E162" i="3"/>
  <c r="E163" i="3"/>
  <c r="E165" i="3"/>
  <c r="E166" i="3"/>
  <c r="E167" i="3"/>
  <c r="E31" i="3"/>
  <c r="E32" i="3"/>
  <c r="E33" i="3"/>
  <c r="E35" i="3"/>
  <c r="E36" i="3"/>
  <c r="E38" i="3"/>
  <c r="E39" i="3"/>
  <c r="E40" i="3"/>
  <c r="E41" i="3"/>
  <c r="E43" i="3"/>
  <c r="E44" i="3"/>
  <c r="E46" i="3"/>
  <c r="E47" i="3"/>
  <c r="E48" i="3"/>
  <c r="E49" i="3"/>
  <c r="E52" i="3"/>
  <c r="E54" i="3"/>
  <c r="E56" i="3"/>
  <c r="E58" i="3"/>
  <c r="E59" i="3"/>
  <c r="E60" i="3"/>
  <c r="E61" i="3"/>
  <c r="E63" i="3"/>
  <c r="E64" i="3"/>
  <c r="E65" i="3"/>
  <c r="E66" i="3"/>
  <c r="E68" i="3"/>
  <c r="E69" i="3"/>
  <c r="E70" i="3"/>
  <c r="E71" i="3"/>
  <c r="E73" i="3"/>
  <c r="E74" i="3"/>
  <c r="E75" i="3"/>
  <c r="E77" i="3"/>
  <c r="E79" i="3"/>
  <c r="E80" i="3"/>
  <c r="E82" i="3"/>
  <c r="E83" i="3"/>
  <c r="E84" i="3"/>
  <c r="E85" i="3"/>
  <c r="E86" i="3"/>
  <c r="E87" i="3"/>
  <c r="E90" i="3"/>
  <c r="E91" i="3"/>
  <c r="E92" i="3"/>
  <c r="E94" i="3"/>
  <c r="E96" i="3"/>
  <c r="E97" i="3"/>
  <c r="E99" i="3"/>
  <c r="E100" i="3"/>
  <c r="E101" i="3"/>
  <c r="E103" i="3"/>
  <c r="E105" i="3"/>
  <c r="C472" i="3"/>
  <c r="C461" i="3" s="1"/>
  <c r="C51" i="3"/>
  <c r="C53" i="3"/>
  <c r="C55" i="3"/>
  <c r="C57" i="3"/>
  <c r="C62" i="3"/>
  <c r="C67" i="3"/>
  <c r="C72" i="3"/>
  <c r="C76" i="3"/>
  <c r="C78" i="3"/>
  <c r="C81" i="3"/>
  <c r="C89" i="3"/>
  <c r="C93" i="3"/>
  <c r="D51" i="3"/>
  <c r="D53" i="3"/>
  <c r="E53" i="3" s="1"/>
  <c r="D55" i="3"/>
  <c r="E55" i="3" s="1"/>
  <c r="D57" i="3"/>
  <c r="E57" i="3" s="1"/>
  <c r="D62" i="3"/>
  <c r="E62" i="3" s="1"/>
  <c r="D67" i="3"/>
  <c r="E67" i="3" s="1"/>
  <c r="D72" i="3"/>
  <c r="E72" i="3" s="1"/>
  <c r="D76" i="3"/>
  <c r="E76" i="3" s="1"/>
  <c r="D78" i="3"/>
  <c r="E78" i="3" s="1"/>
  <c r="D81" i="3"/>
  <c r="E81" i="3" s="1"/>
  <c r="C498" i="3"/>
  <c r="C464" i="3" s="1"/>
  <c r="C486" i="3"/>
  <c r="C463" i="3" s="1"/>
  <c r="C483" i="3"/>
  <c r="C462" i="3" s="1"/>
  <c r="C444" i="3"/>
  <c r="C432" i="3"/>
  <c r="C430" i="3"/>
  <c r="C428" i="3"/>
  <c r="C425" i="3"/>
  <c r="C423" i="3"/>
  <c r="C138" i="3" s="1"/>
  <c r="C421" i="3"/>
  <c r="C419" i="3"/>
  <c r="C410" i="3"/>
  <c r="C402" i="3"/>
  <c r="C400" i="3"/>
  <c r="C395" i="3"/>
  <c r="C134" i="3" s="1"/>
  <c r="C384" i="3"/>
  <c r="C382" i="3" s="1"/>
  <c r="C132" i="3" s="1"/>
  <c r="C381" i="3"/>
  <c r="C376" i="3"/>
  <c r="C369" i="3"/>
  <c r="C364" i="3"/>
  <c r="C340" i="3"/>
  <c r="C362" i="3" s="1"/>
  <c r="C130" i="3" s="1"/>
  <c r="C330" i="3"/>
  <c r="C131" i="3" s="1"/>
  <c r="C319" i="3"/>
  <c r="C129" i="3" s="1"/>
  <c r="C308" i="3"/>
  <c r="C304" i="3" s="1"/>
  <c r="C300" i="3"/>
  <c r="C296" i="3" s="1"/>
  <c r="C288" i="3"/>
  <c r="C284" i="3" s="1"/>
  <c r="C280" i="3"/>
  <c r="C276" i="3" s="1"/>
  <c r="C272" i="3"/>
  <c r="C268" i="3" s="1"/>
  <c r="C253" i="3"/>
  <c r="C251" i="3" s="1"/>
  <c r="C247" i="3"/>
  <c r="C117" i="3" s="1"/>
  <c r="C237" i="3"/>
  <c r="C233" i="3" s="1"/>
  <c r="C229" i="3"/>
  <c r="C225" i="3" s="1"/>
  <c r="C221" i="3"/>
  <c r="C217" i="3" s="1"/>
  <c r="C213" i="3"/>
  <c r="C209" i="3" s="1"/>
  <c r="C205" i="3"/>
  <c r="C201" i="3" s="1"/>
  <c r="C197" i="3"/>
  <c r="C193" i="3" s="1"/>
  <c r="C188" i="3"/>
  <c r="C186" i="3" s="1"/>
  <c r="C181" i="3"/>
  <c r="C179" i="3" s="1"/>
  <c r="C173" i="3"/>
  <c r="C169" i="3" s="1"/>
  <c r="C164" i="3"/>
  <c r="C160" i="3" s="1"/>
  <c r="C156" i="3"/>
  <c r="C140" i="3"/>
  <c r="C139" i="3"/>
  <c r="C137" i="3"/>
  <c r="C136" i="3"/>
  <c r="C135" i="3"/>
  <c r="C128" i="3"/>
  <c r="C126" i="3"/>
  <c r="C125" i="3"/>
  <c r="C124" i="3"/>
  <c r="C122" i="3"/>
  <c r="C121" i="3"/>
  <c r="C120" i="3"/>
  <c r="C119" i="3"/>
  <c r="C114" i="3"/>
  <c r="C112" i="3"/>
  <c r="C104" i="3"/>
  <c r="C102" i="3"/>
  <c r="C98" i="3"/>
  <c r="C95" i="3" s="1"/>
  <c r="C45" i="3"/>
  <c r="C42" i="3"/>
  <c r="C37" i="3"/>
  <c r="C34" i="3"/>
  <c r="C30" i="3"/>
  <c r="D89" i="3"/>
  <c r="D98" i="3"/>
  <c r="D95" i="3" s="1"/>
  <c r="E95" i="3" s="1"/>
  <c r="D102" i="3"/>
  <c r="D104" i="3"/>
  <c r="E104" i="3" s="1"/>
  <c r="D444" i="3"/>
  <c r="D340" i="3"/>
  <c r="D362" i="3" s="1"/>
  <c r="D130" i="3" s="1"/>
  <c r="D122" i="3"/>
  <c r="D121" i="3"/>
  <c r="D120" i="3"/>
  <c r="D119" i="3"/>
  <c r="D308" i="3"/>
  <c r="D300" i="3"/>
  <c r="D296" i="3" s="1"/>
  <c r="D288" i="3"/>
  <c r="D280" i="3"/>
  <c r="D276" i="3" s="1"/>
  <c r="D272" i="3"/>
  <c r="D237" i="3"/>
  <c r="D233" i="3" s="1"/>
  <c r="D229" i="3"/>
  <c r="D221" i="3"/>
  <c r="D217" i="3" s="1"/>
  <c r="D213" i="3"/>
  <c r="D205" i="3"/>
  <c r="D201" i="3" s="1"/>
  <c r="D197" i="3"/>
  <c r="D173" i="3"/>
  <c r="D432" i="3"/>
  <c r="D498" i="3"/>
  <c r="D464" i="3" s="1"/>
  <c r="D486" i="3"/>
  <c r="E486" i="3" s="1"/>
  <c r="D483" i="3"/>
  <c r="D462" i="3" s="1"/>
  <c r="D472" i="3"/>
  <c r="D461" i="3" s="1"/>
  <c r="E461" i="3" s="1"/>
  <c r="D430" i="3"/>
  <c r="D140" i="3" s="1"/>
  <c r="D428" i="3"/>
  <c r="D425" i="3"/>
  <c r="D423" i="3"/>
  <c r="D138" i="3" s="1"/>
  <c r="D421" i="3"/>
  <c r="D419" i="3"/>
  <c r="D410" i="3"/>
  <c r="D402" i="3"/>
  <c r="D400" i="3"/>
  <c r="D135" i="3" s="1"/>
  <c r="D395" i="3"/>
  <c r="D134" i="3" s="1"/>
  <c r="D384" i="3"/>
  <c r="D382" i="3" s="1"/>
  <c r="D381" i="3"/>
  <c r="D376" i="3"/>
  <c r="D369" i="3"/>
  <c r="D364" i="3"/>
  <c r="D330" i="3"/>
  <c r="D319" i="3"/>
  <c r="D129" i="3" s="1"/>
  <c r="D284" i="3"/>
  <c r="D253" i="3"/>
  <c r="D247" i="3"/>
  <c r="D117" i="3" s="1"/>
  <c r="D188" i="3"/>
  <c r="D181" i="3"/>
  <c r="D164" i="3"/>
  <c r="D156" i="3"/>
  <c r="D139" i="3"/>
  <c r="D137" i="3"/>
  <c r="D126" i="3"/>
  <c r="D125" i="3"/>
  <c r="D124" i="3"/>
  <c r="D114" i="3"/>
  <c r="D112" i="3"/>
  <c r="D45" i="3"/>
  <c r="D42" i="3"/>
  <c r="D37" i="3"/>
  <c r="D34" i="3"/>
  <c r="D30" i="3"/>
  <c r="E102" i="3" l="1"/>
  <c r="E51" i="3"/>
  <c r="D50" i="3"/>
  <c r="D160" i="3"/>
  <c r="D123" i="3"/>
  <c r="E112" i="3"/>
  <c r="E139" i="3"/>
  <c r="E188" i="3"/>
  <c r="E253" i="3"/>
  <c r="E129" i="3"/>
  <c r="E462" i="3"/>
  <c r="E464" i="3"/>
  <c r="E173" i="3"/>
  <c r="E201" i="3"/>
  <c r="E217" i="3"/>
  <c r="E233" i="3"/>
  <c r="E276" i="3"/>
  <c r="E296" i="3"/>
  <c r="E116" i="3"/>
  <c r="E124" i="3"/>
  <c r="E126" i="3"/>
  <c r="E160" i="3"/>
  <c r="E364" i="3"/>
  <c r="E376" i="3"/>
  <c r="E384" i="3"/>
  <c r="E135" i="3"/>
  <c r="E410" i="3"/>
  <c r="E421" i="3"/>
  <c r="E425" i="3"/>
  <c r="E140" i="3"/>
  <c r="E119" i="3"/>
  <c r="E121" i="3"/>
  <c r="E93" i="3"/>
  <c r="C88" i="3"/>
  <c r="E30" i="3"/>
  <c r="E125" i="3"/>
  <c r="E156" i="3"/>
  <c r="E369" i="3"/>
  <c r="E381" i="3"/>
  <c r="E134" i="3"/>
  <c r="E402" i="3"/>
  <c r="E419" i="3"/>
  <c r="E138" i="3"/>
  <c r="E428" i="3"/>
  <c r="E432" i="3"/>
  <c r="E120" i="3"/>
  <c r="E122" i="3"/>
  <c r="E130" i="3"/>
  <c r="E89" i="3"/>
  <c r="D88" i="3"/>
  <c r="E114" i="3"/>
  <c r="E179" i="3"/>
  <c r="E284" i="3"/>
  <c r="E330" i="3"/>
  <c r="E197" i="3"/>
  <c r="E272" i="3"/>
  <c r="E340" i="3"/>
  <c r="E362" i="3"/>
  <c r="E395" i="3"/>
  <c r="E423" i="3"/>
  <c r="E34" i="3"/>
  <c r="E42" i="3"/>
  <c r="E37" i="3"/>
  <c r="E45" i="3"/>
  <c r="E137" i="3"/>
  <c r="E117" i="3"/>
  <c r="E444" i="3"/>
  <c r="E213" i="3"/>
  <c r="E229" i="3"/>
  <c r="E288" i="3"/>
  <c r="E300" i="3"/>
  <c r="E308" i="3"/>
  <c r="E319" i="3"/>
  <c r="E483" i="3"/>
  <c r="E98" i="3"/>
  <c r="E164" i="3"/>
  <c r="E181" i="3"/>
  <c r="E205" i="3"/>
  <c r="E221" i="3"/>
  <c r="E237" i="3"/>
  <c r="E247" i="3"/>
  <c r="E280" i="3"/>
  <c r="E400" i="3"/>
  <c r="E430" i="3"/>
  <c r="E472" i="3"/>
  <c r="E498" i="3"/>
  <c r="D141" i="3"/>
  <c r="C379" i="3"/>
  <c r="C133" i="3" s="1"/>
  <c r="C127" i="3" s="1"/>
  <c r="C141" i="3"/>
  <c r="C465" i="3"/>
  <c r="C143" i="3" s="1"/>
  <c r="C123" i="3"/>
  <c r="C50" i="3"/>
  <c r="C154" i="3"/>
  <c r="C29" i="3"/>
  <c r="C113" i="3"/>
  <c r="C177" i="3"/>
  <c r="C245" i="3"/>
  <c r="C241" i="3" s="1"/>
  <c r="C118" i="3"/>
  <c r="D209" i="3"/>
  <c r="E209" i="3" s="1"/>
  <c r="D304" i="3"/>
  <c r="E304" i="3" s="1"/>
  <c r="D193" i="3"/>
  <c r="E193" i="3" s="1"/>
  <c r="D268" i="3"/>
  <c r="E268" i="3" s="1"/>
  <c r="D225" i="3"/>
  <c r="E225" i="3" s="1"/>
  <c r="D128" i="3"/>
  <c r="E128" i="3" s="1"/>
  <c r="E382" i="3"/>
  <c r="D136" i="3"/>
  <c r="E136" i="3" s="1"/>
  <c r="D251" i="3"/>
  <c r="D169" i="3"/>
  <c r="E169" i="3" s="1"/>
  <c r="D379" i="3"/>
  <c r="D463" i="3"/>
  <c r="D186" i="3"/>
  <c r="D131" i="3"/>
  <c r="E131" i="3" s="1"/>
  <c r="D29" i="3"/>
  <c r="D154" i="3"/>
  <c r="D113" i="3"/>
  <c r="C200" i="3" l="1"/>
  <c r="E123" i="3"/>
  <c r="E113" i="3"/>
  <c r="E29" i="3"/>
  <c r="D177" i="3"/>
  <c r="E177" i="3" s="1"/>
  <c r="E186" i="3"/>
  <c r="D245" i="3"/>
  <c r="E245" i="3" s="1"/>
  <c r="E251" i="3"/>
  <c r="D465" i="3"/>
  <c r="E465" i="3" s="1"/>
  <c r="E463" i="3"/>
  <c r="E154" i="3"/>
  <c r="E88" i="3"/>
  <c r="E50" i="3"/>
  <c r="E141" i="3"/>
  <c r="D133" i="3"/>
  <c r="E133" i="3" s="1"/>
  <c r="E379" i="3"/>
  <c r="C142" i="3"/>
  <c r="C152" i="3" s="1"/>
  <c r="C106" i="3"/>
  <c r="C19" i="3" s="1"/>
  <c r="C115" i="3"/>
  <c r="C111" i="3" s="1"/>
  <c r="C151" i="3" s="1"/>
  <c r="C458" i="3"/>
  <c r="C499" i="3" s="1"/>
  <c r="D106" i="3"/>
  <c r="D132" i="3"/>
  <c r="E132" i="3" s="1"/>
  <c r="D118" i="3"/>
  <c r="E118" i="3" s="1"/>
  <c r="D143" i="3" l="1"/>
  <c r="E143" i="3" s="1"/>
  <c r="D200" i="3"/>
  <c r="E200" i="3" s="1"/>
  <c r="D142" i="3"/>
  <c r="E142" i="3" s="1"/>
  <c r="D241" i="3"/>
  <c r="E241" i="3" s="1"/>
  <c r="E106" i="3"/>
  <c r="C150" i="3"/>
  <c r="C144" i="3"/>
  <c r="C20" i="3" s="1"/>
  <c r="D115" i="3"/>
  <c r="E115" i="3" s="1"/>
  <c r="D127" i="3"/>
  <c r="E127" i="3" s="1"/>
  <c r="D19" i="3"/>
  <c r="E19" i="3" s="1"/>
  <c r="D152" i="3" l="1"/>
  <c r="E152" i="3" s="1"/>
  <c r="D458" i="3"/>
  <c r="E458" i="3" s="1"/>
  <c r="D111" i="3"/>
  <c r="D499" i="3" l="1"/>
  <c r="E499" i="3" s="1"/>
  <c r="D144" i="3"/>
  <c r="E144" i="3" s="1"/>
  <c r="E111" i="3"/>
  <c r="D151" i="3"/>
  <c r="E151" i="3" s="1"/>
  <c r="D20" i="3" l="1"/>
  <c r="E20" i="3" s="1"/>
  <c r="D150" i="3"/>
  <c r="E150" i="3" s="1"/>
</calcChain>
</file>

<file path=xl/comments1.xml><?xml version="1.0" encoding="utf-8"?>
<comments xmlns="http://schemas.openxmlformats.org/spreadsheetml/2006/main">
  <authors>
    <author>Bozana Jurčević</author>
    <author/>
  </authors>
  <commentList>
    <comment ref="D163" authorId="0">
      <text>
        <r>
          <rPr>
            <b/>
            <sz val="9"/>
            <color indexed="81"/>
            <rFont val="Tahoma"/>
            <family val="2"/>
            <charset val="238"/>
          </rPr>
          <t>Bozana Jurčević:</t>
        </r>
        <r>
          <rPr>
            <sz val="9"/>
            <color indexed="81"/>
            <rFont val="Tahoma"/>
            <family val="2"/>
            <charset val="238"/>
          </rPr>
          <t xml:space="preserve">
ugasio se račun</t>
        </r>
      </text>
    </comment>
    <comment ref="B320" authorId="1">
      <text>
        <r>
          <rPr>
            <b/>
            <sz val="8"/>
            <color indexed="8"/>
            <rFont val="Times New Roman"/>
            <family val="1"/>
            <charset val="238"/>
          </rPr>
          <t xml:space="preserve">n:
</t>
        </r>
        <r>
          <rPr>
            <sz val="8"/>
            <color indexed="8"/>
            <rFont val="Times New Roman"/>
            <family val="1"/>
            <charset val="238"/>
          </rPr>
          <t>DODANO 5000 ZA ŠKOLU U MOKRONOGAMA I 2000 KNJIŽ. U ŠUICI</t>
        </r>
      </text>
    </comment>
    <comment ref="B383" authorId="1">
      <text>
        <r>
          <rPr>
            <b/>
            <sz val="8"/>
            <color indexed="8"/>
            <rFont val="Times New Roman"/>
            <family val="1"/>
            <charset val="238"/>
          </rPr>
          <t xml:space="preserve">n:
</t>
        </r>
        <r>
          <rPr>
            <sz val="8"/>
            <color indexed="8"/>
            <rFont val="Times New Roman"/>
            <family val="1"/>
            <charset val="238"/>
          </rPr>
          <t>614411/7 Kulturno-umjetniška društva</t>
        </r>
      </text>
    </comment>
  </commentList>
</comments>
</file>

<file path=xl/sharedStrings.xml><?xml version="1.0" encoding="utf-8"?>
<sst xmlns="http://schemas.openxmlformats.org/spreadsheetml/2006/main" count="523" uniqueCount="382">
  <si>
    <t>Kod</t>
  </si>
  <si>
    <t>Indeks</t>
  </si>
  <si>
    <t>A</t>
  </si>
  <si>
    <t>B</t>
  </si>
  <si>
    <t>Ek.kod</t>
  </si>
  <si>
    <t>Porez na dodatna primanja</t>
  </si>
  <si>
    <t>Porez na imovinu</t>
  </si>
  <si>
    <t>Porez na promet nekretnina</t>
  </si>
  <si>
    <t>Prihodi od poreza na dohodak</t>
  </si>
  <si>
    <t>Prihodi od neizravnih poreza</t>
  </si>
  <si>
    <t>PDV</t>
  </si>
  <si>
    <t>Ostali porezi</t>
  </si>
  <si>
    <t>Porez na plaću za zaštitu od nesreća</t>
  </si>
  <si>
    <t>Poseban porez za zaštitu od nesreća</t>
  </si>
  <si>
    <t>Prihodi od kamata na depozite u banci</t>
  </si>
  <si>
    <t>Općinska komunalna naknada</t>
  </si>
  <si>
    <t>Ostale općinske naknade</t>
  </si>
  <si>
    <t>Cestovna naknada</t>
  </si>
  <si>
    <t>Naknada za upor.put.za voz.prav.osoba</t>
  </si>
  <si>
    <t>Naknada za upor.put.za voz.građana</t>
  </si>
  <si>
    <t>Prihodi od pružanja usluga</t>
  </si>
  <si>
    <t>Novčane kazne po opć.propisima</t>
  </si>
  <si>
    <t>Ostale uplate</t>
  </si>
  <si>
    <t>Od ostalih razina vlasti</t>
  </si>
  <si>
    <t>Bruto plaće i naknade</t>
  </si>
  <si>
    <t>Doprinosi poslodavca i ostali doprinosi</t>
  </si>
  <si>
    <t>Izdaci za materijal i usluge</t>
  </si>
  <si>
    <t>Putni troškovi</t>
  </si>
  <si>
    <t>Usluge prijevoza i gorivo</t>
  </si>
  <si>
    <t>Tekuće održavanje i ostale usluge</t>
  </si>
  <si>
    <t>Osiguranje i bankarske usluge</t>
  </si>
  <si>
    <t>Ostale usluge</t>
  </si>
  <si>
    <t>Prijenosi školama i prijevoz đaka</t>
  </si>
  <si>
    <t>Socijalna skrb</t>
  </si>
  <si>
    <t>Ostali prijenosi</t>
  </si>
  <si>
    <t>Poticaji u gospodarstvu</t>
  </si>
  <si>
    <t>UKUPNO IZDACI  I+II+III</t>
  </si>
  <si>
    <t>OPĆINSKO VIJEĆE</t>
  </si>
  <si>
    <t>Naknade za prijevoz</t>
  </si>
  <si>
    <t>Ostale naknade</t>
  </si>
  <si>
    <t>Naknade za rad u OV</t>
  </si>
  <si>
    <t>Broj uposlenih</t>
  </si>
  <si>
    <t>STRUČNA SLUŽBA</t>
  </si>
  <si>
    <t xml:space="preserve">Naknade troškova zaposlenih </t>
  </si>
  <si>
    <t>OPĆINSKI NAČELNIK</t>
  </si>
  <si>
    <t xml:space="preserve">Ostale naknade </t>
  </si>
  <si>
    <t>Naknade za topli obrok</t>
  </si>
  <si>
    <t>Naknade za komisije i ostale naknade</t>
  </si>
  <si>
    <t>Ostale usluge i troškovi reprezentacije</t>
  </si>
  <si>
    <t>Troškovi reprezentacije</t>
  </si>
  <si>
    <t>SLUŽBA ZA FINANCIJE I PRORAČUN</t>
  </si>
  <si>
    <t>Elekt. energija i grijanje</t>
  </si>
  <si>
    <t>Izdaci za javnu rasvjetu</t>
  </si>
  <si>
    <t>Izdaci telefonskih i poštanskih usluga</t>
  </si>
  <si>
    <t>Izdaci za usluge prijevoza i goriva</t>
  </si>
  <si>
    <t>Izdaci za tekuće održavanje</t>
  </si>
  <si>
    <t>Ugovorene usluge</t>
  </si>
  <si>
    <t>SLUŽBA ZA GRADITELJSTVO, PROS. UREĐ.</t>
  </si>
  <si>
    <t>SLUŽBA ZA DRUŠ. DJEL. I OPĆU UPRAVU</t>
  </si>
  <si>
    <t>SLUŽBA ZA CIVILNU ZAŠTITU</t>
  </si>
  <si>
    <t>Naknade troškova zaposlenih</t>
  </si>
  <si>
    <t>PRAVOBRANITELJSTVO</t>
  </si>
  <si>
    <t>FINANC. DRUŠT. DJELATNOSTI</t>
  </si>
  <si>
    <t>ŠKOLSTVO</t>
  </si>
  <si>
    <t>OŠ Tomislavgrad</t>
  </si>
  <si>
    <t>OŠ Bukovica</t>
  </si>
  <si>
    <t>OŠ Prisoje</t>
  </si>
  <si>
    <t>Studentske stipendije</t>
  </si>
  <si>
    <t>Glazbena škola</t>
  </si>
  <si>
    <t>Dječiji vrtić</t>
  </si>
  <si>
    <t>Crveni križ</t>
  </si>
  <si>
    <t>Jednokratne novčane pomoći</t>
  </si>
  <si>
    <t>Starački dom</t>
  </si>
  <si>
    <t>OSTALE DRUŠTVENE DJELATNOSTI</t>
  </si>
  <si>
    <t>Radio Tomislavgrad</t>
  </si>
  <si>
    <t>Radio Herceg-Bosne</t>
  </si>
  <si>
    <t>Kulturno-informativni centar</t>
  </si>
  <si>
    <t>Franjevački muzej Tomislavgrad</t>
  </si>
  <si>
    <t>POTICAJI U GOSPODARSTVU</t>
  </si>
  <si>
    <t>CARINSKI TERMINAL</t>
  </si>
  <si>
    <t>Troškovi električne energije</t>
  </si>
  <si>
    <t>Troškovi komunalnih usluga</t>
  </si>
  <si>
    <t>Lož ulje</t>
  </si>
  <si>
    <t>Obveze po sudskim rješenjima</t>
  </si>
  <si>
    <t>KAPITALNE INVESTICIJE</t>
  </si>
  <si>
    <t xml:space="preserve">Investicije u  prometnice </t>
  </si>
  <si>
    <t xml:space="preserve">Ostali namjenski izdaci </t>
  </si>
  <si>
    <t>UKUPNO:</t>
  </si>
  <si>
    <t>SSŠ - novi objekat</t>
  </si>
  <si>
    <t>OSTALI NAMJENSKI  IZDACI</t>
  </si>
  <si>
    <t>Franjevački samostan</t>
  </si>
  <si>
    <t>Kviz znanja OŠ</t>
  </si>
  <si>
    <t>Opremanje vatrogasne jedinice</t>
  </si>
  <si>
    <t>Asfaltiranje cesta oko Buškog jezera</t>
  </si>
  <si>
    <t>II - POSEBAN DIO</t>
  </si>
  <si>
    <t>I - OPĆI DIO</t>
  </si>
  <si>
    <t>II - NEPOREZNI PRIHODI</t>
  </si>
  <si>
    <t xml:space="preserve">I - POREZNI PRIHODI         </t>
  </si>
  <si>
    <t>Transferi ostalim nevladinim udrugama</t>
  </si>
  <si>
    <t>Transfer za "Udrugu Nada"</t>
  </si>
  <si>
    <t>Transfer " Kap ljubavi "</t>
  </si>
  <si>
    <t>Transfer za "Merhamet"</t>
  </si>
  <si>
    <t>Troškovi rada sa mladima</t>
  </si>
  <si>
    <t>Financiranje projekata mladih</t>
  </si>
  <si>
    <t>Arheološka istraživanja</t>
  </si>
  <si>
    <t>HNK Tomislav</t>
  </si>
  <si>
    <t>HKK Tomislav</t>
  </si>
  <si>
    <t>NK Šujica</t>
  </si>
  <si>
    <t>HŠK Tomislav</t>
  </si>
  <si>
    <t>TKD Šujica</t>
  </si>
  <si>
    <t>ŽRK Delminium</t>
  </si>
  <si>
    <t>RK Delminium</t>
  </si>
  <si>
    <t xml:space="preserve">Prihodi o financijske i nemat.imovine </t>
  </si>
  <si>
    <t>INVESTICIJE U VODOSUSTAV</t>
  </si>
  <si>
    <t>OŠ Ivana Mažuranića</t>
  </si>
  <si>
    <t>OŠ Stjepana Radića</t>
  </si>
  <si>
    <t>I - Udruge domovinskog rata</t>
  </si>
  <si>
    <t>PRIHODI I PRIMICI - OPĆI DIO</t>
  </si>
  <si>
    <t>A - PRIHODI</t>
  </si>
  <si>
    <t>RASHODI I IZDACI - OPĆI DIO</t>
  </si>
  <si>
    <t>INVESTICIJE U PROMETNICE</t>
  </si>
  <si>
    <t>I</t>
  </si>
  <si>
    <t>III</t>
  </si>
  <si>
    <t>IV</t>
  </si>
  <si>
    <t xml:space="preserve">    UKUPNI IZDACI  </t>
  </si>
  <si>
    <t xml:space="preserve">    TEKUĆI IZDACI</t>
  </si>
  <si>
    <t xml:space="preserve">  KAPITALNI IZDACI</t>
  </si>
  <si>
    <t>B - RASHODI</t>
  </si>
  <si>
    <t>Akcije u mjesnim zajednicama</t>
  </si>
  <si>
    <t>Rekonstrukcija vjerskih objekata</t>
  </si>
  <si>
    <t>SOCIJALNA I ZDRAVSTVENA SKRB</t>
  </si>
  <si>
    <t>TRANS.PO PROGR.ZAŠTITE I SPA.</t>
  </si>
  <si>
    <t>Prihodi od koncesija</t>
  </si>
  <si>
    <t>III - KAPITALNI IZDACI</t>
  </si>
  <si>
    <t>II - TEKUĆI IZDACI</t>
  </si>
  <si>
    <t>Naknada za korištenje državnih šuma</t>
  </si>
  <si>
    <t>Naknade za korištenje šuma</t>
  </si>
  <si>
    <t>Hajdučka družina M.Tomića</t>
  </si>
  <si>
    <t>Sufinanciranje Službe Hitne pomoći</t>
  </si>
  <si>
    <t>Općinske naknade za zemljište i izgradnju</t>
  </si>
  <si>
    <t>Prihodi od iznajmljivanja</t>
  </si>
  <si>
    <t>Prihod od hidroakumulacije</t>
  </si>
  <si>
    <t>Vlastiti prihodi</t>
  </si>
  <si>
    <t>Naknade za zauzimanje javnih površina</t>
  </si>
  <si>
    <t>Por. i dopr.po osnovu nak.za rad u OV</t>
  </si>
  <si>
    <t>Ugovorene i druge posebne usluge</t>
  </si>
  <si>
    <t xml:space="preserve">Izdaci za električnu energiju </t>
  </si>
  <si>
    <t>Izdaci za lož ulje</t>
  </si>
  <si>
    <t>Izdaci za komunalne usluge</t>
  </si>
  <si>
    <t>SUBVENCIJE JAV. PODUZEĆIMA</t>
  </si>
  <si>
    <t>Grant - Komunalno poduzeće</t>
  </si>
  <si>
    <t>UŠŠ "Tomislavgrad"</t>
  </si>
  <si>
    <t>JP "Pakline"</t>
  </si>
  <si>
    <t xml:space="preserve">Košenje bankina </t>
  </si>
  <si>
    <t>Obveza prema UNO</t>
  </si>
  <si>
    <t>Udruga dragovoljaca DR</t>
  </si>
  <si>
    <t>Udruga obitelji DR</t>
  </si>
  <si>
    <t>HVIDRA</t>
  </si>
  <si>
    <t>Ostali izdaci</t>
  </si>
  <si>
    <t>ŽKK "Tomislav"</t>
  </si>
  <si>
    <t>Angažiranje vanjskih suradnika u akc.spaš.</t>
  </si>
  <si>
    <t>Financiranje kulturnih sekcija</t>
  </si>
  <si>
    <t>Voditelj zbora</t>
  </si>
  <si>
    <t>Voditelj puhačkog orkestra</t>
  </si>
  <si>
    <t>Voditelj tamburaškog orkestra</t>
  </si>
  <si>
    <t>Voditelj dramske sekcije</t>
  </si>
  <si>
    <t xml:space="preserve">Uplate anuiteta za dane kredite </t>
  </si>
  <si>
    <t>Primljene namjenske donacije</t>
  </si>
  <si>
    <t>Uplaćene refundacije bolovanja</t>
  </si>
  <si>
    <t>Ostale neplanirane uplate</t>
  </si>
  <si>
    <t>Izvršenje suskih presuda i rješenja o izvršenju</t>
  </si>
  <si>
    <t>Primljeni tekući transferi od Federacije</t>
  </si>
  <si>
    <t>Transferi od vanbudžetskih fondova</t>
  </si>
  <si>
    <t>Voditelj Ansambla Matice hrvatske</t>
  </si>
  <si>
    <t>Izdaci za komunikaciju i komunalne usluge</t>
  </si>
  <si>
    <t>Izdaci osiguranja,bankarskih usluga</t>
  </si>
  <si>
    <t>UKUPNO I+II+III+IV+V+VI</t>
  </si>
  <si>
    <t>Grantovi  za izdavanje knjiga</t>
  </si>
  <si>
    <t>Povrati iz ranijih godine</t>
  </si>
  <si>
    <t>IV-KAPITALNI TRANSFERI</t>
  </si>
  <si>
    <t>Primljeni kapitalni transferi od federacije</t>
  </si>
  <si>
    <t>Primljeni kapitalni transferi od županije</t>
  </si>
  <si>
    <t>Od federacije</t>
  </si>
  <si>
    <t>Fond za zaštitu okoliša</t>
  </si>
  <si>
    <t>Primici od prodaje stalnih sredstava</t>
  </si>
  <si>
    <t>VI-KAPITALNI PRIMICI</t>
  </si>
  <si>
    <t>OBVEZE PO SUDSKIM RJEŠENJIMA</t>
  </si>
  <si>
    <t>Investicije u vodosustav i kanalizaciju</t>
  </si>
  <si>
    <t>V -Troškovi školskih natjecanja</t>
  </si>
  <si>
    <t>VI - Troškovi prijevoza klubova</t>
  </si>
  <si>
    <t>VII -Ostali troškovi za financ. športa</t>
  </si>
  <si>
    <t>Rekonstrukcija kino dvorane</t>
  </si>
  <si>
    <t>Vodovod Vinica</t>
  </si>
  <si>
    <t>19 a</t>
  </si>
  <si>
    <t>VATROGASNO DRUŠTVO</t>
  </si>
  <si>
    <t>Električna energija, javna rasvjeta i grijanje</t>
  </si>
  <si>
    <t>Rekonstrukcija i investicijska ulaganja</t>
  </si>
  <si>
    <t>Otpremnine u slučaju otkaza ili mirovine</t>
  </si>
  <si>
    <t>Porez na potrošnju u ugost.od fizičkih osoba</t>
  </si>
  <si>
    <t>Porez na potrošnju u ugost.od pravnih osoba</t>
  </si>
  <si>
    <t>Ostali prihodi od fina.i nemat.imovine</t>
  </si>
  <si>
    <t>Ostale općinske naknade-sport</t>
  </si>
  <si>
    <t>Transferi za san. elementarnih nepogoda</t>
  </si>
  <si>
    <t>Obveze po investicijama iz prošle godine</t>
  </si>
  <si>
    <t xml:space="preserve">Sanacija gradskih ulica i lokalnih cesta </t>
  </si>
  <si>
    <t>Troškovi zakupa-Nevistić Commerc doo</t>
  </si>
  <si>
    <t>Preventivne mjere zaštite i spašavanja</t>
  </si>
  <si>
    <t>Jednokratna nov.pomoć za novoređene bebe</t>
  </si>
  <si>
    <t>Subv. cijena za snabdjevanje pitkom vodom</t>
  </si>
  <si>
    <t>Najam imovine,opreme i nem.imovine</t>
  </si>
  <si>
    <t>Pošt. telekom. i komunalne usluge</t>
  </si>
  <si>
    <t>Troškovi obilježavanja značajnih događaja</t>
  </si>
  <si>
    <t>Porez na plaću i druga osobna primanja</t>
  </si>
  <si>
    <t>Posebna naknada za zaštitu od prirodnih nepogoda</t>
  </si>
  <si>
    <t>Prihodi od pružanj usluga građana-terminal</t>
  </si>
  <si>
    <t>Primljeni tekući transferi od Županije</t>
  </si>
  <si>
    <t>Poštanske,telekom. i komunalne usluge</t>
  </si>
  <si>
    <t>Najam imovine,opreme i nemater.imovine</t>
  </si>
  <si>
    <t>Subvencije javnim poduzećima</t>
  </si>
  <si>
    <t>SLUŽBA ZA GEODETSKE,IM.PR.POSLOVE</t>
  </si>
  <si>
    <t>SLUŽBA ZA PLAN.RAZVOJ I INVESTICIJE</t>
  </si>
  <si>
    <t>Naplate premija</t>
  </si>
  <si>
    <t>Transfer od županij.Zavoda zdrav. osig.</t>
  </si>
  <si>
    <t>Članak 3.</t>
  </si>
  <si>
    <t xml:space="preserve">              </t>
  </si>
  <si>
    <t>PRIHODI I PRIMICI</t>
  </si>
  <si>
    <t>RASHODI I IZDACI</t>
  </si>
  <si>
    <t>Opremanje Stožera civilne zaštite</t>
  </si>
  <si>
    <t>Poduzimanje žurnih mjera zaštite i spašav.</t>
  </si>
  <si>
    <t>Naknade za event.štete od prir.i dr.nepog.</t>
  </si>
  <si>
    <t>Naknade za rad povjer. za procjenu šteta</t>
  </si>
  <si>
    <t>AK Puls</t>
  </si>
  <si>
    <t>Izdaci za PDV po investicijama</t>
  </si>
  <si>
    <t>Transfer za izbore</t>
  </si>
  <si>
    <t>Izdaci za osiguranja i bankarske usluge</t>
  </si>
  <si>
    <t>Izdaci za kamate i PDV po investicijama</t>
  </si>
  <si>
    <t xml:space="preserve">Izdaci za kamate </t>
  </si>
  <si>
    <t>TRANSFERI  UDRUGAMA</t>
  </si>
  <si>
    <t>TRANSFERI POLIT. STRANKAMA</t>
  </si>
  <si>
    <t xml:space="preserve"> I - Transferi športskim klubovima</t>
  </si>
  <si>
    <t>Transferi udrugama i pol.strankama</t>
  </si>
  <si>
    <t>Tekući prijenosi -transferi</t>
  </si>
  <si>
    <t>III - TEKUĆI TRANSFERI</t>
  </si>
  <si>
    <t>Transferi športskim klubovima</t>
  </si>
  <si>
    <t>Izdaci za kamate</t>
  </si>
  <si>
    <t>Stalni porezi na imovinu</t>
  </si>
  <si>
    <t>OŠ Fra.Mije Čuića</t>
  </si>
  <si>
    <t>JU Centar za odgoj i obraz."Nova nada"</t>
  </si>
  <si>
    <t xml:space="preserve">Prihod od zakupa </t>
  </si>
  <si>
    <t>Prih.od zaku. koriš.sport.privred.lovišta</t>
  </si>
  <si>
    <t xml:space="preserve">FINANC.ŠPORTA I ŠPORT. KULTURE </t>
  </si>
  <si>
    <t>V-PRIHODI PO OSNOVU ZAOST.OBVEZA</t>
  </si>
  <si>
    <t>Prihodi po osnovu zaostalih obveza</t>
  </si>
  <si>
    <t>Porez na dobit od gosp.i profes.djelatnosti</t>
  </si>
  <si>
    <t>Radio TG-uređenje prostorija</t>
  </si>
  <si>
    <t>Izvlaštenje zemljišta</t>
  </si>
  <si>
    <t>Izrada projektne dokumentacije</t>
  </si>
  <si>
    <t>Obveze po investic. iz prošle godine</t>
  </si>
  <si>
    <t>Otplate po dugoročnom kreditu</t>
  </si>
  <si>
    <t>Porez na temelju aut.prava, patenata</t>
  </si>
  <si>
    <t>Izbor najlj. Hrvatice u nar.nošnji iz dijaspore</t>
  </si>
  <si>
    <t xml:space="preserve"> UKUPNO IZDACI:</t>
  </si>
  <si>
    <t>OPĆINSKI NAČELNIK-PRIPRAVNICI</t>
  </si>
  <si>
    <t>TKDK Buško Blato</t>
  </si>
  <si>
    <t>ŽOK Delminium</t>
  </si>
  <si>
    <t>Primljeni kapitalni transferi od RH</t>
  </si>
  <si>
    <t>Vlastiti prihodi proračunskih korisnika</t>
  </si>
  <si>
    <t>UKUPNO  I-VIII</t>
  </si>
  <si>
    <t>Naknade troš.uposlenih i vijećnika</t>
  </si>
  <si>
    <t>Izgradnja i uređenje Trga gange</t>
  </si>
  <si>
    <t xml:space="preserve">Kanalizacija Bobara </t>
  </si>
  <si>
    <t>Distribucijski vodovod-mreža Bukovica</t>
  </si>
  <si>
    <t>Obveze iz prošle godine</t>
  </si>
  <si>
    <t>Nabava opreme</t>
  </si>
  <si>
    <t>Porez na dobit pojedinaca (zaost.uplate)</t>
  </si>
  <si>
    <t>Porez na plaću i radnu snagu(zaost.uplate)</t>
  </si>
  <si>
    <t>Porez na promet proiz. i usluga (zaost.uplate)</t>
  </si>
  <si>
    <t>Tekuća pričuva</t>
  </si>
  <si>
    <t>III - Korištenje športskih objekata-GŠD</t>
  </si>
  <si>
    <t>IV-Korištenje špor.objek.-Školske dv.</t>
  </si>
  <si>
    <t>VIII-Grant GŠD</t>
  </si>
  <si>
    <t>TEKUĆA PRIČUVA</t>
  </si>
  <si>
    <t xml:space="preserve">             </t>
  </si>
  <si>
    <t xml:space="preserve">Članak 2. </t>
  </si>
  <si>
    <t>Financiranje kulturnih aktivnosti</t>
  </si>
  <si>
    <t>Izrada prostornog plana općine</t>
  </si>
  <si>
    <t xml:space="preserve">                </t>
  </si>
  <si>
    <t>KAPITALNI IZDACI</t>
  </si>
  <si>
    <t xml:space="preserve">Nabava materijala </t>
  </si>
  <si>
    <t xml:space="preserve">Tekuća pričuva </t>
  </si>
  <si>
    <t>Naknade za krčenje šuma</t>
  </si>
  <si>
    <t>Nabava materijala</t>
  </si>
  <si>
    <t>Porez na prihod od imovine i imovinskih prava</t>
  </si>
  <si>
    <t xml:space="preserve">Primljeni kapitalni transferi od EU </t>
  </si>
  <si>
    <t>BK Kralj Tomislav 07</t>
  </si>
  <si>
    <t>Kuglački klub Tomislav</t>
  </si>
  <si>
    <t xml:space="preserve">Poboljšanje opreme izvorišta u Šujici </t>
  </si>
  <si>
    <t>Primljeni tekući transf. za Centar za soc.skrb</t>
  </si>
  <si>
    <t>SLUŽ. ZA GOSPODARSTVO I INSPEKCIJU</t>
  </si>
  <si>
    <t>SLUŽBA ZA  BRANITELJE I ZAJED. POSLOVE</t>
  </si>
  <si>
    <t xml:space="preserve">Zimska služba </t>
  </si>
  <si>
    <t>Sanacija deponije Pakline</t>
  </si>
  <si>
    <t>Izdaci za kom.usluge-smeće</t>
  </si>
  <si>
    <t xml:space="preserve">Izdaci za komunalne usluge-voda </t>
  </si>
  <si>
    <t>KIC-za realizaciju projekta od EU</t>
  </si>
  <si>
    <t>UKUPNO(101+102+103+104)</t>
  </si>
  <si>
    <t>UKUPNO I+II+III+IV</t>
  </si>
  <si>
    <t>Distrib. mreža u Kongori i Seonica</t>
  </si>
  <si>
    <t>Sanacija Hrvatskog doma S.Radić Šujica</t>
  </si>
  <si>
    <t>Opremanje ureda HVIDR-e</t>
  </si>
  <si>
    <t>II -Transferi nevladinim udrugama</t>
  </si>
  <si>
    <t>III - Rad sa mladima</t>
  </si>
  <si>
    <t>Transferi za MIO-ratne godine</t>
  </si>
  <si>
    <t>Općinske pristojbe</t>
  </si>
  <si>
    <t>Općinske komunalne prist.(za istaknutu tvrtku i ostale)</t>
  </si>
  <si>
    <t>Kafilerijske usluge</t>
  </si>
  <si>
    <t>Investicije u školstvu , sportu i kulturi</t>
  </si>
  <si>
    <t>Nabava materijala i sitnog inventara</t>
  </si>
  <si>
    <t>Bruto plaće i naknade plaća</t>
  </si>
  <si>
    <t>Bruto plaća i naknade plaća</t>
  </si>
  <si>
    <t>Naknada troškova zaposlenih</t>
  </si>
  <si>
    <t>CENTAR ZA SOCIJALNU SKRB</t>
  </si>
  <si>
    <t>Naknada za putove iz cij.nafte i naf.derivata</t>
  </si>
  <si>
    <t>Broj pripravnika</t>
  </si>
  <si>
    <t>Rekon. ceste Bukovica-R.Polje (Vranbaba)</t>
  </si>
  <si>
    <t>Savez općina i gradova-članarina</t>
  </si>
  <si>
    <t>NK Tomislav-za izgradnju nogometnih terena</t>
  </si>
  <si>
    <t>Tekući transferi MZ</t>
  </si>
  <si>
    <t>Uređenje parkinga Doma zdravlja</t>
  </si>
  <si>
    <t>Nabava vozila -plaćanje lizinga</t>
  </si>
  <si>
    <t>Sanacija Srpske  pravoslavne crkve</t>
  </si>
  <si>
    <t>Uređenje izletišta Seget</t>
  </si>
  <si>
    <t>Izgr. kanal.kolek. i rek.vodov.</t>
  </si>
  <si>
    <t>Asfalt. ceste u Šujici, Sarajlije i R.polje</t>
  </si>
  <si>
    <t>Čišćenje melioracijskih kanala</t>
  </si>
  <si>
    <t>Izrada tabli za imenovanje ulica, trgova i kućnih br.</t>
  </si>
  <si>
    <t xml:space="preserve"> Medžilis islamske zajednice</t>
  </si>
  <si>
    <t>Udruga Nada za nabavu aparata za mjerenja šećera</t>
  </si>
  <si>
    <t xml:space="preserve">            UKUPNO:</t>
  </si>
  <si>
    <t xml:space="preserve">            UKUPNO ( OD 10 - 32 )</t>
  </si>
  <si>
    <t>Članak 1</t>
  </si>
  <si>
    <t xml:space="preserve"> </t>
  </si>
  <si>
    <t>Transferi Centra za beneficije za soc.zaštitu</t>
  </si>
  <si>
    <t>Transferi Centra za smještaj u ustanovama</t>
  </si>
  <si>
    <t>Izgradnja distribucije u Crvenicama-Gudelji</t>
  </si>
  <si>
    <t>Izrada Monografije 180 godina župe Grabovica</t>
  </si>
  <si>
    <t>4/3</t>
  </si>
  <si>
    <t>Distribicijski cjevovod Pasič</t>
  </si>
  <si>
    <t>Centar Nova nada</t>
  </si>
  <si>
    <t>Izgradnja srpske pravoslavne crkve na Mandinoj gradini</t>
  </si>
  <si>
    <t>UKUPNO TEKUĆI  IZDACI:</t>
  </si>
  <si>
    <t>OSTALI  KAPITALNI  TRANSFERI</t>
  </si>
  <si>
    <t>Ugovorene  i druge posebne usluge</t>
  </si>
  <si>
    <t>Izdaci za energiju</t>
  </si>
  <si>
    <t>KAPITALNI TRANSFERI U ŠKOLSTVU I KULTURI</t>
  </si>
  <si>
    <t>3</t>
  </si>
  <si>
    <t xml:space="preserve">Kulturno-umjetnička društva </t>
  </si>
  <si>
    <t>Kapitalni transferi</t>
  </si>
  <si>
    <t>Utopljavanje OŠ Brišnik-fasada</t>
  </si>
  <si>
    <t>12+1</t>
  </si>
  <si>
    <t>OGŠ</t>
  </si>
  <si>
    <t>III-Korištenje i održ. Gradskog stadiona-HNK Tomislav</t>
  </si>
  <si>
    <t xml:space="preserve">Grant Staračkom domu </t>
  </si>
  <si>
    <t>Gimnazija M.Marulić</t>
  </si>
  <si>
    <t>Sredstva za  projekt " Mala škola"</t>
  </si>
  <si>
    <t>Subvencija za prijevoz učenika</t>
  </si>
  <si>
    <t>INVESTICIJE U  KULTURI</t>
  </si>
  <si>
    <t>Rebalans III 2019</t>
  </si>
  <si>
    <t>Rebalans III 2019.</t>
  </si>
  <si>
    <t>13 iz 2018. +20</t>
  </si>
  <si>
    <t>11-1</t>
  </si>
  <si>
    <t>10-1</t>
  </si>
  <si>
    <t>14+1</t>
  </si>
  <si>
    <t>3-1</t>
  </si>
  <si>
    <t>Naknade troškova zapo. i vijeć.zastupnika</t>
  </si>
  <si>
    <t xml:space="preserve">IZVJEŠĆE O IZVRŠENJU  PRORAČUNA  OPĆINE TOMISLAVGRAD </t>
  </si>
  <si>
    <t>Izvršenje 31.12.19</t>
  </si>
  <si>
    <t>Rashodi od 12.039.425 KM ,raspoređuju se po korisnicima u posebnom dijelu kako slijedi:</t>
  </si>
  <si>
    <t xml:space="preserve">                                           ZA RAZDOBLJE OD 01.01.-31.12.2019. GODINE</t>
  </si>
  <si>
    <t>Proračun općine Tomislavgrad za 2019. godinu sadrži:</t>
  </si>
  <si>
    <t>Prihodi i rashodi po skupinama utvrđuju se u Bilanci prihoda i rashoda za 2019.g. kako slijedi:</t>
  </si>
  <si>
    <t>Naknade za korištenje pod.premjera i katastra nekret.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</si>
</sst>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M_-;\-* #,##0.00\ _K_M_-;_-* &quot;-&quot;??\ _K_M_-;_-@_-"/>
  </numFmts>
  <fonts count="1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ill="0" applyBorder="0" applyAlignment="0" applyProtection="0"/>
  </cellStyleXfs>
  <cellXfs count="327">
    <xf numFmtId="0" fontId="0" fillId="0" borderId="0" xfId="0"/>
    <xf numFmtId="0" fontId="2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/>
    <xf numFmtId="3" fontId="2" fillId="0" borderId="0" xfId="0" applyNumberFormat="1" applyFont="1" applyFill="1" applyBorder="1"/>
    <xf numFmtId="3" fontId="5" fillId="0" borderId="0" xfId="0" applyNumberFormat="1" applyFont="1" applyFill="1" applyBorder="1"/>
    <xf numFmtId="0" fontId="5" fillId="0" borderId="0" xfId="0" applyFont="1"/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5" fillId="0" borderId="0" xfId="0" applyFont="1" applyBorder="1"/>
    <xf numFmtId="2" fontId="2" fillId="0" borderId="0" xfId="0" applyNumberFormat="1" applyFont="1" applyBorder="1" applyAlignment="1">
      <alignment horizontal="center"/>
    </xf>
    <xf numFmtId="2" fontId="5" fillId="0" borderId="0" xfId="0" applyNumberFormat="1" applyFont="1" applyFill="1" applyAlignment="1">
      <alignment horizontal="right"/>
    </xf>
    <xf numFmtId="2" fontId="5" fillId="0" borderId="0" xfId="0" applyNumberFormat="1" applyFont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/>
    <xf numFmtId="2" fontId="2" fillId="0" borderId="0" xfId="0" applyNumberFormat="1" applyFont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3" fontId="5" fillId="0" borderId="0" xfId="0" applyNumberFormat="1" applyFont="1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3" fontId="7" fillId="0" borderId="7" xfId="0" applyNumberFormat="1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3" fontId="6" fillId="0" borderId="7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3" fontId="7" fillId="0" borderId="9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1" fontId="6" fillId="0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3" fontId="6" fillId="2" borderId="12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3" fontId="7" fillId="4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3" fontId="7" fillId="0" borderId="2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3" fontId="6" fillId="0" borderId="7" xfId="1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3" fontId="6" fillId="0" borderId="13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3" fontId="7" fillId="0" borderId="5" xfId="0" applyNumberFormat="1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/>
    </xf>
    <xf numFmtId="3" fontId="6" fillId="0" borderId="12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3" fontId="9" fillId="0" borderId="7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 wrapText="1"/>
    </xf>
    <xf numFmtId="3" fontId="6" fillId="0" borderId="9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3" fontId="6" fillId="0" borderId="21" xfId="0" applyNumberFormat="1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/>
    </xf>
    <xf numFmtId="3" fontId="7" fillId="0" borderId="23" xfId="0" applyNumberFormat="1" applyFont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3" fontId="7" fillId="4" borderId="9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0" xfId="0" applyFont="1"/>
    <xf numFmtId="3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25" xfId="0" applyFont="1" applyFill="1" applyBorder="1" applyAlignment="1">
      <alignment horizontal="center" vertical="center" wrapText="1"/>
    </xf>
    <xf numFmtId="3" fontId="7" fillId="4" borderId="26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3" fontId="6" fillId="0" borderId="29" xfId="0" applyNumberFormat="1" applyFont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 wrapText="1"/>
    </xf>
    <xf numFmtId="3" fontId="7" fillId="4" borderId="5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left" vertical="center"/>
    </xf>
    <xf numFmtId="3" fontId="6" fillId="4" borderId="7" xfId="0" applyNumberFormat="1" applyFont="1" applyFill="1" applyBorder="1" applyAlignment="1">
      <alignment horizontal="center" vertical="center"/>
    </xf>
    <xf numFmtId="3" fontId="7" fillId="4" borderId="23" xfId="0" applyNumberFormat="1" applyFont="1" applyFill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0" fontId="6" fillId="0" borderId="3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/>
    </xf>
    <xf numFmtId="0" fontId="6" fillId="4" borderId="32" xfId="0" applyFont="1" applyFill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6" fillId="0" borderId="0" xfId="0" applyFont="1"/>
    <xf numFmtId="3" fontId="6" fillId="4" borderId="5" xfId="0" applyNumberFormat="1" applyFont="1" applyFill="1" applyBorder="1" applyAlignment="1">
      <alignment horizontal="center" vertical="center"/>
    </xf>
    <xf numFmtId="2" fontId="6" fillId="0" borderId="33" xfId="0" applyNumberFormat="1" applyFont="1" applyFill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3" fontId="7" fillId="0" borderId="36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3" fontId="7" fillId="4" borderId="36" xfId="0" applyNumberFormat="1" applyFont="1" applyFill="1" applyBorder="1" applyAlignment="1">
      <alignment horizontal="center" vertical="center"/>
    </xf>
    <xf numFmtId="3" fontId="6" fillId="4" borderId="36" xfId="0" applyNumberFormat="1" applyFont="1" applyFill="1" applyBorder="1" applyAlignment="1">
      <alignment horizontal="center" vertical="center"/>
    </xf>
    <xf numFmtId="3" fontId="12" fillId="0" borderId="36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6" fillId="4" borderId="35" xfId="0" applyNumberFormat="1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3" fontId="13" fillId="4" borderId="7" xfId="0" applyNumberFormat="1" applyFont="1" applyFill="1" applyBorder="1" applyAlignment="1">
      <alignment horizontal="center" vertical="center"/>
    </xf>
    <xf numFmtId="3" fontId="14" fillId="4" borderId="7" xfId="0" applyNumberFormat="1" applyFont="1" applyFill="1" applyBorder="1" applyAlignment="1">
      <alignment horizontal="center" vertical="center"/>
    </xf>
    <xf numFmtId="3" fontId="9" fillId="0" borderId="26" xfId="0" applyNumberFormat="1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2" fontId="6" fillId="0" borderId="41" xfId="0" applyNumberFormat="1" applyFont="1" applyFill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3" fontId="13" fillId="4" borderId="9" xfId="0" applyNumberFormat="1" applyFont="1" applyFill="1" applyBorder="1" applyAlignment="1">
      <alignment horizontal="center" vertical="center"/>
    </xf>
    <xf numFmtId="3" fontId="9" fillId="4" borderId="26" xfId="0" applyNumberFormat="1" applyFont="1" applyFill="1" applyBorder="1" applyAlignment="1">
      <alignment horizontal="center" vertical="center"/>
    </xf>
    <xf numFmtId="3" fontId="8" fillId="4" borderId="7" xfId="0" applyNumberFormat="1" applyFont="1" applyFill="1" applyBorder="1" applyAlignment="1">
      <alignment horizontal="center" vertical="center"/>
    </xf>
    <xf numFmtId="3" fontId="6" fillId="0" borderId="42" xfId="0" applyNumberFormat="1" applyFont="1" applyBorder="1" applyAlignment="1">
      <alignment horizontal="center" vertical="center"/>
    </xf>
    <xf numFmtId="3" fontId="6" fillId="0" borderId="42" xfId="1" applyNumberFormat="1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3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vertical="center"/>
    </xf>
    <xf numFmtId="3" fontId="6" fillId="0" borderId="10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6" fillId="0" borderId="47" xfId="0" applyFont="1" applyFill="1" applyBorder="1" applyAlignment="1">
      <alignment vertical="center"/>
    </xf>
    <xf numFmtId="0" fontId="6" fillId="0" borderId="24" xfId="0" applyFont="1" applyFill="1" applyBorder="1" applyAlignment="1">
      <alignment horizontal="left" vertical="center"/>
    </xf>
    <xf numFmtId="3" fontId="6" fillId="0" borderId="24" xfId="0" applyNumberFormat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vertical="center" wrapText="1"/>
    </xf>
    <xf numFmtId="0" fontId="6" fillId="0" borderId="47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2" fontId="7" fillId="0" borderId="41" xfId="0" applyNumberFormat="1" applyFont="1" applyFill="1" applyBorder="1" applyAlignment="1">
      <alignment horizontal="center" vertical="center"/>
    </xf>
    <xf numFmtId="2" fontId="7" fillId="0" borderId="33" xfId="0" applyNumberFormat="1" applyFont="1" applyFill="1" applyBorder="1" applyAlignment="1">
      <alignment horizontal="center" vertical="center"/>
    </xf>
    <xf numFmtId="2" fontId="7" fillId="0" borderId="34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/>
    </xf>
    <xf numFmtId="3" fontId="7" fillId="0" borderId="48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3" fontId="6" fillId="0" borderId="23" xfId="0" applyNumberFormat="1" applyFont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49" fontId="7" fillId="4" borderId="23" xfId="0" applyNumberFormat="1" applyFont="1" applyFill="1" applyBorder="1" applyAlignment="1">
      <alignment horizontal="center" vertical="center"/>
    </xf>
    <xf numFmtId="3" fontId="6" fillId="4" borderId="37" xfId="0" applyNumberFormat="1" applyFont="1" applyFill="1" applyBorder="1" applyAlignment="1">
      <alignment horizontal="center" vertical="center"/>
    </xf>
    <xf numFmtId="3" fontId="7" fillId="4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7" fillId="0" borderId="0" xfId="0" applyFont="1" applyAlignment="1"/>
    <xf numFmtId="3" fontId="7" fillId="4" borderId="37" xfId="0" applyNumberFormat="1" applyFont="1" applyFill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0" fontId="7" fillId="0" borderId="36" xfId="0" applyFont="1" applyFill="1" applyBorder="1" applyAlignment="1">
      <alignment vertical="center" wrapText="1"/>
    </xf>
    <xf numFmtId="0" fontId="7" fillId="0" borderId="48" xfId="0" applyFont="1" applyBorder="1" applyAlignment="1">
      <alignment horizontal="left" vertical="center"/>
    </xf>
    <xf numFmtId="0" fontId="7" fillId="0" borderId="35" xfId="0" applyFont="1" applyFill="1" applyBorder="1" applyAlignment="1">
      <alignment vertical="center" wrapText="1"/>
    </xf>
    <xf numFmtId="0" fontId="7" fillId="0" borderId="36" xfId="0" applyFont="1" applyFill="1" applyBorder="1" applyAlignment="1">
      <alignment horizontal="left" vertical="center"/>
    </xf>
    <xf numFmtId="3" fontId="6" fillId="0" borderId="27" xfId="0" applyNumberFormat="1" applyFont="1" applyBorder="1" applyAlignment="1">
      <alignment horizontal="center" vertical="center"/>
    </xf>
    <xf numFmtId="0" fontId="5" fillId="0" borderId="32" xfId="0" applyFont="1" applyBorder="1"/>
    <xf numFmtId="3" fontId="6" fillId="0" borderId="2" xfId="0" applyNumberFormat="1" applyFont="1" applyBorder="1" applyAlignment="1">
      <alignment horizontal="center"/>
    </xf>
    <xf numFmtId="0" fontId="2" fillId="0" borderId="0" xfId="0" applyFont="1"/>
    <xf numFmtId="0" fontId="0" fillId="0" borderId="0" xfId="0" applyFont="1"/>
    <xf numFmtId="2" fontId="7" fillId="0" borderId="3" xfId="0" applyNumberFormat="1" applyFont="1" applyBorder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2" fontId="6" fillId="0" borderId="34" xfId="0" applyNumberFormat="1" applyFont="1" applyFill="1" applyBorder="1" applyAlignment="1">
      <alignment horizontal="center" vertical="center"/>
    </xf>
    <xf numFmtId="2" fontId="7" fillId="0" borderId="50" xfId="0" applyNumberFormat="1" applyFont="1" applyFill="1" applyBorder="1" applyAlignment="1">
      <alignment horizontal="center" vertical="center"/>
    </xf>
    <xf numFmtId="3" fontId="7" fillId="0" borderId="35" xfId="0" applyNumberFormat="1" applyFont="1" applyBorder="1" applyAlignment="1">
      <alignment horizontal="center" vertical="center"/>
    </xf>
    <xf numFmtId="3" fontId="9" fillId="0" borderId="36" xfId="0" applyNumberFormat="1" applyFont="1" applyBorder="1" applyAlignment="1">
      <alignment horizontal="center" vertical="center"/>
    </xf>
    <xf numFmtId="3" fontId="9" fillId="0" borderId="48" xfId="0" applyNumberFormat="1" applyFont="1" applyBorder="1" applyAlignment="1">
      <alignment horizontal="center" vertical="center"/>
    </xf>
    <xf numFmtId="3" fontId="9" fillId="0" borderId="37" xfId="0" applyNumberFormat="1" applyFont="1" applyBorder="1" applyAlignment="1">
      <alignment horizontal="center" vertical="center"/>
    </xf>
    <xf numFmtId="3" fontId="7" fillId="4" borderId="35" xfId="0" applyNumberFormat="1" applyFont="1" applyFill="1" applyBorder="1" applyAlignment="1">
      <alignment horizontal="center" vertical="center"/>
    </xf>
    <xf numFmtId="3" fontId="14" fillId="4" borderId="36" xfId="0" applyNumberFormat="1" applyFont="1" applyFill="1" applyBorder="1" applyAlignment="1">
      <alignment horizontal="center" vertical="center"/>
    </xf>
    <xf numFmtId="3" fontId="13" fillId="4" borderId="36" xfId="0" applyNumberFormat="1" applyFont="1" applyFill="1" applyBorder="1" applyAlignment="1">
      <alignment horizontal="center" vertical="center"/>
    </xf>
    <xf numFmtId="3" fontId="13" fillId="4" borderId="37" xfId="0" applyNumberFormat="1" applyFont="1" applyFill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6" fillId="0" borderId="36" xfId="1" applyNumberFormat="1" applyFont="1" applyBorder="1" applyAlignment="1">
      <alignment horizontal="center" vertical="center"/>
    </xf>
    <xf numFmtId="3" fontId="6" fillId="0" borderId="12" xfId="1" applyNumberFormat="1" applyFont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3" fontId="8" fillId="0" borderId="36" xfId="0" applyNumberFormat="1" applyFont="1" applyBorder="1" applyAlignment="1">
      <alignment horizontal="center" vertical="center"/>
    </xf>
    <xf numFmtId="2" fontId="6" fillId="2" borderId="33" xfId="0" applyNumberFormat="1" applyFont="1" applyFill="1" applyBorder="1" applyAlignment="1">
      <alignment horizontal="center" vertical="center"/>
    </xf>
    <xf numFmtId="2" fontId="7" fillId="2" borderId="34" xfId="0" applyNumberFormat="1" applyFont="1" applyFill="1" applyBorder="1" applyAlignment="1">
      <alignment horizontal="center" vertical="center"/>
    </xf>
    <xf numFmtId="2" fontId="6" fillId="2" borderId="50" xfId="0" applyNumberFormat="1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/>
    </xf>
    <xf numFmtId="2" fontId="6" fillId="0" borderId="50" xfId="0" applyNumberFormat="1" applyFont="1" applyFill="1" applyBorder="1" applyAlignment="1">
      <alignment horizontal="center" vertical="center"/>
    </xf>
    <xf numFmtId="2" fontId="7" fillId="0" borderId="51" xfId="0" applyNumberFormat="1" applyFont="1" applyFill="1" applyBorder="1" applyAlignment="1">
      <alignment horizontal="center" vertical="center"/>
    </xf>
    <xf numFmtId="2" fontId="7" fillId="2" borderId="52" xfId="0" applyNumberFormat="1" applyFont="1" applyFill="1" applyBorder="1" applyAlignment="1">
      <alignment horizontal="center" vertical="center"/>
    </xf>
    <xf numFmtId="2" fontId="6" fillId="2" borderId="52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2" fontId="7" fillId="2" borderId="53" xfId="0" applyNumberFormat="1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left" vertical="center"/>
    </xf>
    <xf numFmtId="3" fontId="6" fillId="2" borderId="42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3" fontId="6" fillId="0" borderId="55" xfId="0" applyNumberFormat="1" applyFont="1" applyBorder="1" applyAlignment="1">
      <alignment horizontal="center"/>
    </xf>
    <xf numFmtId="2" fontId="7" fillId="2" borderId="56" xfId="0" applyNumberFormat="1" applyFont="1" applyFill="1" applyBorder="1" applyAlignment="1">
      <alignment horizontal="center" vertical="center"/>
    </xf>
    <xf numFmtId="2" fontId="6" fillId="2" borderId="51" xfId="0" applyNumberFormat="1" applyFont="1" applyFill="1" applyBorder="1" applyAlignment="1">
      <alignment horizontal="center" vertical="center"/>
    </xf>
    <xf numFmtId="2" fontId="6" fillId="2" borderId="27" xfId="0" applyNumberFormat="1" applyFont="1" applyFill="1" applyBorder="1" applyAlignment="1">
      <alignment horizontal="center" vertical="center"/>
    </xf>
    <xf numFmtId="2" fontId="6" fillId="2" borderId="56" xfId="0" applyNumberFormat="1" applyFont="1" applyFill="1" applyBorder="1" applyAlignment="1">
      <alignment horizontal="center" vertical="center"/>
    </xf>
    <xf numFmtId="2" fontId="7" fillId="2" borderId="50" xfId="0" applyNumberFormat="1" applyFont="1" applyFill="1" applyBorder="1" applyAlignment="1">
      <alignment horizontal="center" vertical="center"/>
    </xf>
    <xf numFmtId="2" fontId="6" fillId="0" borderId="52" xfId="0" applyNumberFormat="1" applyFont="1" applyBorder="1" applyAlignment="1">
      <alignment horizontal="center" vertical="center"/>
    </xf>
    <xf numFmtId="2" fontId="7" fillId="0" borderId="52" xfId="0" applyNumberFormat="1" applyFont="1" applyBorder="1" applyAlignment="1">
      <alignment horizontal="center" vertical="center"/>
    </xf>
    <xf numFmtId="2" fontId="6" fillId="0" borderId="51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56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6" fillId="0" borderId="52" xfId="0" applyNumberFormat="1" applyFont="1" applyFill="1" applyBorder="1" applyAlignment="1">
      <alignment horizontal="center" vertical="center"/>
    </xf>
    <xf numFmtId="2" fontId="7" fillId="0" borderId="52" xfId="0" applyNumberFormat="1" applyFont="1" applyFill="1" applyBorder="1" applyAlignment="1">
      <alignment horizontal="center" vertical="center"/>
    </xf>
    <xf numFmtId="2" fontId="7" fillId="0" borderId="53" xfId="0" applyNumberFormat="1" applyFont="1" applyFill="1" applyBorder="1" applyAlignment="1">
      <alignment horizontal="center" vertical="center"/>
    </xf>
    <xf numFmtId="2" fontId="6" fillId="0" borderId="27" xfId="0" applyNumberFormat="1" applyFont="1" applyFill="1" applyBorder="1" applyAlignment="1">
      <alignment horizontal="center" vertical="center"/>
    </xf>
    <xf numFmtId="2" fontId="7" fillId="0" borderId="24" xfId="0" applyNumberFormat="1" applyFont="1" applyFill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3" fontId="6" fillId="4" borderId="9" xfId="0" applyNumberFormat="1" applyFont="1" applyFill="1" applyBorder="1" applyAlignment="1">
      <alignment horizontal="center" vertical="center"/>
    </xf>
    <xf numFmtId="2" fontId="6" fillId="0" borderId="53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 wrapText="1"/>
    </xf>
    <xf numFmtId="0" fontId="6" fillId="0" borderId="57" xfId="0" applyFont="1" applyFill="1" applyBorder="1" applyAlignment="1">
      <alignment vertical="center"/>
    </xf>
    <xf numFmtId="0" fontId="7" fillId="0" borderId="46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3" fontId="6" fillId="0" borderId="2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3" fontId="7" fillId="0" borderId="7" xfId="0" applyNumberFormat="1" applyFont="1" applyFill="1" applyBorder="1" applyAlignment="1">
      <alignment horizontal="center" vertical="center"/>
    </xf>
    <xf numFmtId="3" fontId="12" fillId="0" borderId="7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3" fontId="7" fillId="0" borderId="36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3" fontId="7" fillId="0" borderId="37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36" xfId="0" applyNumberFormat="1" applyFont="1" applyFill="1" applyBorder="1" applyAlignment="1">
      <alignment horizontal="center" vertical="center"/>
    </xf>
    <xf numFmtId="2" fontId="6" fillId="0" borderId="51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7" fillId="0" borderId="7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07"/>
  <sheetViews>
    <sheetView tabSelected="1" topLeftCell="A249" zoomScale="130" zoomScaleNormal="130" zoomScaleSheetLayoutView="110" workbookViewId="0">
      <selection activeCell="K264" sqref="K264"/>
    </sheetView>
  </sheetViews>
  <sheetFormatPr defaultRowHeight="15" x14ac:dyDescent="0.25"/>
  <cols>
    <col min="1" max="1" width="7.5703125" style="7" customWidth="1"/>
    <col min="2" max="2" width="44.5703125" style="7" customWidth="1"/>
    <col min="3" max="3" width="14.7109375" style="7" customWidth="1"/>
    <col min="4" max="4" width="15.28515625" style="7" customWidth="1"/>
    <col min="5" max="5" width="11.5703125" style="7" customWidth="1"/>
    <col min="6" max="6" width="7.5703125" style="13" customWidth="1"/>
    <col min="7" max="10" width="9.140625" style="7"/>
    <col min="11" max="11" width="12.140625" style="7" customWidth="1"/>
    <col min="12" max="16384" width="9.140625" style="7"/>
  </cols>
  <sheetData>
    <row r="1" spans="1:29" hidden="1" x14ac:dyDescent="0.25"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29" hidden="1" x14ac:dyDescent="0.25"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hidden="1" x14ac:dyDescent="0.25"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hidden="1" x14ac:dyDescent="0.25"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15" customHeight="1" x14ac:dyDescent="0.25">
      <c r="A5"/>
      <c r="B5"/>
      <c r="C5"/>
      <c r="D5"/>
      <c r="E5" s="246"/>
      <c r="F5" s="7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15" customHeight="1" x14ac:dyDescent="0.25">
      <c r="A6"/>
      <c r="B6"/>
      <c r="C6"/>
      <c r="D6"/>
      <c r="E6" s="246"/>
      <c r="F6" s="7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15" customHeight="1" x14ac:dyDescent="0.25">
      <c r="A7"/>
      <c r="B7"/>
      <c r="C7"/>
      <c r="D7"/>
      <c r="E7" s="246"/>
      <c r="F7" s="7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ht="15" customHeight="1" x14ac:dyDescent="0.25">
      <c r="A8"/>
      <c r="B8"/>
      <c r="C8"/>
      <c r="D8"/>
      <c r="E8" s="246"/>
      <c r="F8" s="7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ht="15" customHeight="1" x14ac:dyDescent="0.25">
      <c r="A9" s="326" t="s">
        <v>375</v>
      </c>
      <c r="B9" s="326"/>
      <c r="C9" s="326"/>
      <c r="D9" s="326"/>
      <c r="E9" s="326"/>
      <c r="F9" s="7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ht="15" customHeight="1" x14ac:dyDescent="0.25">
      <c r="A10" s="322" t="s">
        <v>378</v>
      </c>
      <c r="B10" s="322"/>
      <c r="C10" s="322"/>
      <c r="D10" s="322"/>
      <c r="E10" s="322"/>
      <c r="F10" s="7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ht="15" customHeight="1" x14ac:dyDescent="0.25">
      <c r="A11"/>
      <c r="B11" s="245"/>
      <c r="C11" s="322"/>
      <c r="D11" s="245"/>
      <c r="E11" s="131"/>
      <c r="F11" s="7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15" customHeight="1" x14ac:dyDescent="0.25">
      <c r="A12"/>
      <c r="B12"/>
      <c r="C12" s="234"/>
      <c r="D12" s="167"/>
      <c r="E12" s="246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 ht="15" customHeight="1" x14ac:dyDescent="0.25">
      <c r="A13" s="25"/>
      <c r="B13" s="26" t="s">
        <v>95</v>
      </c>
      <c r="C13" s="167"/>
      <c r="D13" s="25"/>
      <c r="E13" s="25"/>
      <c r="F13" s="7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15" customHeight="1" x14ac:dyDescent="0.25">
      <c r="A14" s="25"/>
      <c r="B14" s="26" t="s">
        <v>340</v>
      </c>
      <c r="D14" s="25"/>
      <c r="E14" s="25"/>
      <c r="F14" s="7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15" customHeight="1" x14ac:dyDescent="0.25">
      <c r="A15" s="25"/>
      <c r="B15" s="25" t="s">
        <v>379</v>
      </c>
      <c r="C15" s="25"/>
      <c r="D15" s="25"/>
      <c r="E15" s="25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ht="15" customHeight="1" thickBot="1" x14ac:dyDescent="0.3">
      <c r="A16" s="27"/>
      <c r="B16" s="27"/>
      <c r="C16" s="25"/>
      <c r="D16" s="27"/>
      <c r="E16" s="27"/>
      <c r="F16" s="7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ht="15" customHeight="1" thickBot="1" x14ac:dyDescent="0.3">
      <c r="A17" s="28" t="s">
        <v>0</v>
      </c>
      <c r="B17" s="29"/>
      <c r="C17" s="30" t="s">
        <v>367</v>
      </c>
      <c r="D17" s="30" t="s">
        <v>376</v>
      </c>
      <c r="E17" s="31" t="s">
        <v>1</v>
      </c>
      <c r="F17" s="7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ht="15" customHeight="1" thickBot="1" x14ac:dyDescent="0.3">
      <c r="A18" s="28">
        <v>1</v>
      </c>
      <c r="B18" s="30">
        <v>2</v>
      </c>
      <c r="C18" s="32">
        <v>3</v>
      </c>
      <c r="D18" s="32">
        <v>4</v>
      </c>
      <c r="E18" s="33" t="s">
        <v>346</v>
      </c>
      <c r="F18" s="7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15" customHeight="1" thickBot="1" x14ac:dyDescent="0.3">
      <c r="A19" s="28" t="s">
        <v>2</v>
      </c>
      <c r="B19" s="233" t="s">
        <v>225</v>
      </c>
      <c r="C19" s="244">
        <f>C106</f>
        <v>12039425</v>
      </c>
      <c r="D19" s="35">
        <f>D106</f>
        <v>11815034.890000001</v>
      </c>
      <c r="E19" s="31">
        <f>(D19/C19)*100</f>
        <v>98.136205757334764</v>
      </c>
      <c r="F19" s="7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ht="15" customHeight="1" thickBot="1" x14ac:dyDescent="0.3">
      <c r="A20" s="28" t="s">
        <v>3</v>
      </c>
      <c r="B20" s="34" t="s">
        <v>226</v>
      </c>
      <c r="C20" s="227">
        <f>C144</f>
        <v>12039425</v>
      </c>
      <c r="D20" s="35">
        <f>D144</f>
        <v>11030561.529999999</v>
      </c>
      <c r="E20" s="31">
        <f>(D20/C20)*100</f>
        <v>91.620335107366003</v>
      </c>
      <c r="F20" s="7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15" customHeight="1" x14ac:dyDescent="0.25">
      <c r="A21" s="27"/>
      <c r="B21" s="27"/>
      <c r="D21" s="27"/>
      <c r="E21" s="27"/>
      <c r="F21" s="1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15" customHeight="1" x14ac:dyDescent="0.25">
      <c r="A22" s="27" t="s">
        <v>282</v>
      </c>
      <c r="B22" s="36" t="s">
        <v>283</v>
      </c>
      <c r="C22" s="27"/>
      <c r="D22" s="27"/>
      <c r="E22" s="27"/>
      <c r="F22" s="12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15" customHeight="1" x14ac:dyDescent="0.25">
      <c r="A23" s="27" t="s">
        <v>224</v>
      </c>
      <c r="B23" s="27" t="s">
        <v>380</v>
      </c>
      <c r="C23" s="27"/>
      <c r="D23" s="27"/>
      <c r="E23" s="27"/>
      <c r="F23" s="7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ht="15" customHeight="1" x14ac:dyDescent="0.25">
      <c r="A24" s="27"/>
      <c r="B24" s="27"/>
      <c r="C24" s="27"/>
      <c r="D24" s="27"/>
      <c r="E24" s="27"/>
      <c r="F24" s="7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15" customHeight="1" x14ac:dyDescent="0.25">
      <c r="A25" s="27"/>
      <c r="B25" s="37" t="s">
        <v>117</v>
      </c>
      <c r="C25" s="27"/>
      <c r="D25" s="27"/>
      <c r="E25" s="27"/>
      <c r="F25" s="7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15" customHeight="1" thickBot="1" x14ac:dyDescent="0.3">
      <c r="A26" s="27"/>
      <c r="B26" s="27"/>
      <c r="C26" s="27"/>
      <c r="D26" s="27"/>
      <c r="E26" s="27"/>
      <c r="F26" s="11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15" customHeight="1" thickBot="1" x14ac:dyDescent="0.3">
      <c r="A27" s="28" t="s">
        <v>4</v>
      </c>
      <c r="B27" s="34" t="s">
        <v>118</v>
      </c>
      <c r="C27" s="32" t="s">
        <v>368</v>
      </c>
      <c r="D27" s="30" t="s">
        <v>376</v>
      </c>
      <c r="E27" s="31" t="s">
        <v>1</v>
      </c>
      <c r="F27" s="12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ht="15" customHeight="1" thickBot="1" x14ac:dyDescent="0.3">
      <c r="A28" s="28">
        <v>1</v>
      </c>
      <c r="B28" s="34">
        <v>2</v>
      </c>
      <c r="C28" s="32">
        <v>3</v>
      </c>
      <c r="D28" s="32">
        <v>4</v>
      </c>
      <c r="E28" s="33" t="s">
        <v>346</v>
      </c>
      <c r="F28" s="12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ht="15" customHeight="1" thickBot="1" x14ac:dyDescent="0.3">
      <c r="A29" s="38">
        <v>71</v>
      </c>
      <c r="B29" s="39" t="s">
        <v>97</v>
      </c>
      <c r="C29" s="65">
        <f>C30+C34+C37+C40+C41+C42+C45</f>
        <v>5173490</v>
      </c>
      <c r="D29" s="65">
        <f>D30+D34+D37+D40+D41+D42+D45</f>
        <v>5171197</v>
      </c>
      <c r="E29" s="263">
        <f>(D29/C29)*100</f>
        <v>99.955677888620642</v>
      </c>
      <c r="F29" s="14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ht="14.1" customHeight="1" x14ac:dyDescent="0.25">
      <c r="A30" s="40">
        <v>711100</v>
      </c>
      <c r="B30" s="41" t="s">
        <v>274</v>
      </c>
      <c r="C30" s="170">
        <f>C31+C32+C33</f>
        <v>370</v>
      </c>
      <c r="D30" s="170">
        <f>D31+D32+D33</f>
        <v>220</v>
      </c>
      <c r="E30" s="265">
        <f t="shared" ref="E30:E90" si="0">(D30/C30)*100</f>
        <v>59.45945945945946</v>
      </c>
      <c r="F30" s="14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ht="14.1" customHeight="1" x14ac:dyDescent="0.25">
      <c r="A31" s="43">
        <v>711111</v>
      </c>
      <c r="B31" s="44" t="s">
        <v>253</v>
      </c>
      <c r="C31" s="171">
        <v>150</v>
      </c>
      <c r="D31" s="171">
        <v>110</v>
      </c>
      <c r="E31" s="271">
        <f t="shared" si="0"/>
        <v>73.333333333333329</v>
      </c>
      <c r="F31" s="14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ht="14.1" customHeight="1" x14ac:dyDescent="0.25">
      <c r="A32" s="43">
        <v>711113</v>
      </c>
      <c r="B32" s="44" t="s">
        <v>259</v>
      </c>
      <c r="C32" s="171">
        <v>200</v>
      </c>
      <c r="D32" s="171">
        <v>90</v>
      </c>
      <c r="E32" s="271">
        <f t="shared" si="0"/>
        <v>45</v>
      </c>
      <c r="F32" s="14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ht="14.1" customHeight="1" x14ac:dyDescent="0.25">
      <c r="A33" s="43">
        <v>711115</v>
      </c>
      <c r="B33" s="44" t="s">
        <v>292</v>
      </c>
      <c r="C33" s="171">
        <v>20</v>
      </c>
      <c r="D33" s="171">
        <v>20</v>
      </c>
      <c r="E33" s="271">
        <f t="shared" si="0"/>
        <v>100</v>
      </c>
      <c r="F33" s="14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14.1" customHeight="1" x14ac:dyDescent="0.25">
      <c r="A34" s="46">
        <v>713000</v>
      </c>
      <c r="B34" s="47" t="s">
        <v>275</v>
      </c>
      <c r="C34" s="172">
        <f>C35+C36</f>
        <v>1050</v>
      </c>
      <c r="D34" s="172">
        <f>D35+D36</f>
        <v>799</v>
      </c>
      <c r="E34" s="272">
        <f t="shared" si="0"/>
        <v>76.095238095238088</v>
      </c>
      <c r="F34" s="7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ht="14.1" customHeight="1" x14ac:dyDescent="0.25">
      <c r="A35" s="43">
        <v>713111</v>
      </c>
      <c r="B35" s="44" t="s">
        <v>212</v>
      </c>
      <c r="C35" s="173">
        <v>1000</v>
      </c>
      <c r="D35" s="173">
        <v>799</v>
      </c>
      <c r="E35" s="271">
        <f t="shared" si="0"/>
        <v>79.900000000000006</v>
      </c>
      <c r="F35" s="7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14.1" customHeight="1" x14ac:dyDescent="0.25">
      <c r="A36" s="43">
        <v>713113</v>
      </c>
      <c r="B36" s="49" t="s">
        <v>5</v>
      </c>
      <c r="C36" s="171">
        <v>50</v>
      </c>
      <c r="D36" s="171"/>
      <c r="E36" s="271">
        <f t="shared" si="0"/>
        <v>0</v>
      </c>
      <c r="F36" s="7"/>
      <c r="G36" s="10"/>
      <c r="H36" s="21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ht="14.1" customHeight="1" x14ac:dyDescent="0.25">
      <c r="A37" s="46">
        <v>714000</v>
      </c>
      <c r="B37" s="47" t="s">
        <v>6</v>
      </c>
      <c r="C37" s="172">
        <f>C38+C39</f>
        <v>195000</v>
      </c>
      <c r="D37" s="172">
        <f>D38+D39</f>
        <v>152384</v>
      </c>
      <c r="E37" s="272">
        <f t="shared" si="0"/>
        <v>78.145641025641027</v>
      </c>
      <c r="F37" s="7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14.1" customHeight="1" x14ac:dyDescent="0.25">
      <c r="A38" s="43">
        <v>714110</v>
      </c>
      <c r="B38" s="49" t="s">
        <v>245</v>
      </c>
      <c r="C38" s="173">
        <v>55000</v>
      </c>
      <c r="D38" s="173">
        <v>48984</v>
      </c>
      <c r="E38" s="271">
        <f t="shared" si="0"/>
        <v>89.061818181818182</v>
      </c>
      <c r="F38" s="7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ht="14.1" customHeight="1" x14ac:dyDescent="0.25">
      <c r="A39" s="43">
        <v>714130</v>
      </c>
      <c r="B39" s="49" t="s">
        <v>7</v>
      </c>
      <c r="C39" s="171">
        <v>140000</v>
      </c>
      <c r="D39" s="171">
        <v>103400</v>
      </c>
      <c r="E39" s="271">
        <f t="shared" si="0"/>
        <v>73.857142857142861</v>
      </c>
      <c r="F39" s="7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ht="14.1" customHeight="1" x14ac:dyDescent="0.25">
      <c r="A40" s="46">
        <v>715000</v>
      </c>
      <c r="B40" s="50" t="s">
        <v>276</v>
      </c>
      <c r="C40" s="174">
        <v>2000</v>
      </c>
      <c r="D40" s="174">
        <v>1375</v>
      </c>
      <c r="E40" s="272">
        <f t="shared" si="0"/>
        <v>68.75</v>
      </c>
      <c r="F40" s="7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ht="14.1" customHeight="1" x14ac:dyDescent="0.25">
      <c r="A41" s="46">
        <v>716000</v>
      </c>
      <c r="B41" s="47" t="s">
        <v>8</v>
      </c>
      <c r="C41" s="174">
        <v>810000</v>
      </c>
      <c r="D41" s="174">
        <v>816624</v>
      </c>
      <c r="E41" s="272">
        <f t="shared" si="0"/>
        <v>100.81777777777778</v>
      </c>
      <c r="F41" s="7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ht="14.1" customHeight="1" x14ac:dyDescent="0.25">
      <c r="A42" s="46">
        <v>717000</v>
      </c>
      <c r="B42" s="47" t="s">
        <v>9</v>
      </c>
      <c r="C42" s="172">
        <f>C43+C44</f>
        <v>4090000</v>
      </c>
      <c r="D42" s="172">
        <f>D43+D44</f>
        <v>4148484</v>
      </c>
      <c r="E42" s="272">
        <f t="shared" si="0"/>
        <v>101.42992665036674</v>
      </c>
      <c r="F42" s="7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ht="14.1" customHeight="1" x14ac:dyDescent="0.25">
      <c r="A43" s="43">
        <v>717131</v>
      </c>
      <c r="B43" s="49" t="s">
        <v>322</v>
      </c>
      <c r="C43" s="171">
        <v>340000</v>
      </c>
      <c r="D43" s="171">
        <v>343907</v>
      </c>
      <c r="E43" s="271">
        <f t="shared" si="0"/>
        <v>101.14911764705883</v>
      </c>
      <c r="F43" s="7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 ht="14.1" customHeight="1" x14ac:dyDescent="0.25">
      <c r="A44" s="43">
        <v>717141</v>
      </c>
      <c r="B44" s="49" t="s">
        <v>10</v>
      </c>
      <c r="C44" s="173">
        <v>3750000</v>
      </c>
      <c r="D44" s="173">
        <v>3804577</v>
      </c>
      <c r="E44" s="271">
        <f t="shared" si="0"/>
        <v>101.45538666666667</v>
      </c>
      <c r="F44" s="7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ht="14.1" customHeight="1" x14ac:dyDescent="0.25">
      <c r="A45" s="46">
        <v>719000</v>
      </c>
      <c r="B45" s="47" t="s">
        <v>11</v>
      </c>
      <c r="C45" s="172">
        <f>SUM(C46:C49)</f>
        <v>75070</v>
      </c>
      <c r="D45" s="172">
        <f>SUM(D46:D49)</f>
        <v>51311</v>
      </c>
      <c r="E45" s="272">
        <f t="shared" si="0"/>
        <v>68.350872518982285</v>
      </c>
      <c r="F45" s="7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 ht="14.1" customHeight="1" x14ac:dyDescent="0.25">
      <c r="A46" s="43">
        <v>719114</v>
      </c>
      <c r="B46" s="44" t="s">
        <v>12</v>
      </c>
      <c r="C46" s="171">
        <v>50</v>
      </c>
      <c r="D46" s="171">
        <v>78</v>
      </c>
      <c r="E46" s="271">
        <f t="shared" si="0"/>
        <v>156</v>
      </c>
      <c r="F46" s="7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14.1" customHeight="1" x14ac:dyDescent="0.25">
      <c r="A47" s="43">
        <v>719115</v>
      </c>
      <c r="B47" s="49" t="s">
        <v>13</v>
      </c>
      <c r="C47" s="171">
        <v>20</v>
      </c>
      <c r="D47" s="171"/>
      <c r="E47" s="271">
        <f t="shared" si="0"/>
        <v>0</v>
      </c>
      <c r="F47" s="7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ht="14.1" customHeight="1" x14ac:dyDescent="0.25">
      <c r="A48" s="43">
        <v>719116</v>
      </c>
      <c r="B48" s="49" t="s">
        <v>199</v>
      </c>
      <c r="C48" s="173">
        <v>30000</v>
      </c>
      <c r="D48" s="171">
        <v>12103</v>
      </c>
      <c r="E48" s="271">
        <f t="shared" si="0"/>
        <v>40.343333333333334</v>
      </c>
      <c r="F48" s="7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ht="14.1" customHeight="1" thickBot="1" x14ac:dyDescent="0.3">
      <c r="A49" s="51">
        <v>719117</v>
      </c>
      <c r="B49" s="52" t="s">
        <v>198</v>
      </c>
      <c r="C49" s="235">
        <v>45000</v>
      </c>
      <c r="D49" s="176">
        <v>39130</v>
      </c>
      <c r="E49" s="266">
        <f t="shared" si="0"/>
        <v>86.955555555555549</v>
      </c>
      <c r="F49" s="7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ht="15" customHeight="1" thickBot="1" x14ac:dyDescent="0.3">
      <c r="A50" s="273">
        <v>72</v>
      </c>
      <c r="B50" s="274" t="s">
        <v>96</v>
      </c>
      <c r="C50" s="65">
        <f>C51+C53+C55+C57+C59+C60+C61+C62+C67+C69+C71+C72+C75+C76+C78+C80+C81+C70</f>
        <v>4892370</v>
      </c>
      <c r="D50" s="65">
        <f>D51+D53+D55+D57+D59+D60+D61+D62+D67+D69+D71+D72+D75+D76+D78+D80+D81+D70</f>
        <v>4823885.92</v>
      </c>
      <c r="E50" s="283">
        <f t="shared" si="0"/>
        <v>98.600186003920385</v>
      </c>
      <c r="F50" s="7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ht="14.1" customHeight="1" x14ac:dyDescent="0.25">
      <c r="A51" s="54">
        <v>721110</v>
      </c>
      <c r="B51" s="55" t="s">
        <v>112</v>
      </c>
      <c r="C51" s="170">
        <f>C52</f>
        <v>155000</v>
      </c>
      <c r="D51" s="170">
        <f>D52</f>
        <v>169813</v>
      </c>
      <c r="E51" s="282">
        <f t="shared" si="0"/>
        <v>109.55677419354839</v>
      </c>
      <c r="F51" s="7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ht="14.1" customHeight="1" x14ac:dyDescent="0.25">
      <c r="A52" s="43">
        <v>721112</v>
      </c>
      <c r="B52" s="49" t="s">
        <v>132</v>
      </c>
      <c r="C52" s="173">
        <v>155000</v>
      </c>
      <c r="D52" s="315">
        <v>169813</v>
      </c>
      <c r="E52" s="271">
        <f t="shared" si="0"/>
        <v>109.55677419354839</v>
      </c>
      <c r="F52" s="7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ht="14.1" customHeight="1" x14ac:dyDescent="0.25">
      <c r="A53" s="56">
        <v>721120</v>
      </c>
      <c r="B53" s="47" t="s">
        <v>140</v>
      </c>
      <c r="C53" s="172">
        <f>C54</f>
        <v>150000</v>
      </c>
      <c r="D53" s="172">
        <f>D54</f>
        <v>164147</v>
      </c>
      <c r="E53" s="272">
        <f t="shared" si="0"/>
        <v>109.43133333333333</v>
      </c>
      <c r="F53" s="7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ht="14.1" customHeight="1" x14ac:dyDescent="0.25">
      <c r="A54" s="43">
        <v>721120</v>
      </c>
      <c r="B54" s="49" t="s">
        <v>140</v>
      </c>
      <c r="C54" s="171">
        <v>150000</v>
      </c>
      <c r="D54" s="171">
        <v>164147</v>
      </c>
      <c r="E54" s="271">
        <f t="shared" si="0"/>
        <v>109.43133333333333</v>
      </c>
      <c r="F54" s="7"/>
      <c r="G54" s="21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ht="14.1" customHeight="1" x14ac:dyDescent="0.25">
      <c r="A55" s="56">
        <v>721210</v>
      </c>
      <c r="B55" s="47" t="s">
        <v>200</v>
      </c>
      <c r="C55" s="172">
        <f>C56</f>
        <v>150</v>
      </c>
      <c r="D55" s="172">
        <f>D56</f>
        <v>347.75</v>
      </c>
      <c r="E55" s="272">
        <f t="shared" si="0"/>
        <v>231.83333333333334</v>
      </c>
      <c r="F55" s="7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ht="14.1" customHeight="1" x14ac:dyDescent="0.25">
      <c r="A56" s="43">
        <v>721211</v>
      </c>
      <c r="B56" s="49" t="s">
        <v>14</v>
      </c>
      <c r="C56" s="171">
        <v>150</v>
      </c>
      <c r="D56" s="171">
        <v>347.75</v>
      </c>
      <c r="E56" s="271">
        <f t="shared" si="0"/>
        <v>231.83333333333334</v>
      </c>
      <c r="F56" s="7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 ht="14.1" customHeight="1" x14ac:dyDescent="0.25">
      <c r="A57" s="56">
        <v>721220</v>
      </c>
      <c r="B57" s="47" t="s">
        <v>248</v>
      </c>
      <c r="C57" s="172">
        <f>C58</f>
        <v>3000</v>
      </c>
      <c r="D57" s="172">
        <f>D58</f>
        <v>1760</v>
      </c>
      <c r="E57" s="272">
        <f t="shared" si="0"/>
        <v>58.666666666666664</v>
      </c>
      <c r="F57" s="7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 ht="14.1" customHeight="1" x14ac:dyDescent="0.25">
      <c r="A58" s="43">
        <v>721227</v>
      </c>
      <c r="B58" s="47" t="s">
        <v>249</v>
      </c>
      <c r="C58" s="171">
        <v>3000</v>
      </c>
      <c r="D58" s="171">
        <v>1760</v>
      </c>
      <c r="E58" s="271">
        <f t="shared" si="0"/>
        <v>58.666666666666664</v>
      </c>
      <c r="F58" s="7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ht="14.1" customHeight="1" x14ac:dyDescent="0.25">
      <c r="A59" s="57">
        <v>722130</v>
      </c>
      <c r="B59" s="50" t="s">
        <v>313</v>
      </c>
      <c r="C59" s="172">
        <v>130000</v>
      </c>
      <c r="D59" s="172">
        <v>113109</v>
      </c>
      <c r="E59" s="272">
        <f t="shared" si="0"/>
        <v>87.006923076923087</v>
      </c>
      <c r="F59" s="7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 ht="21" customHeight="1" x14ac:dyDescent="0.25">
      <c r="A60" s="57">
        <v>722320</v>
      </c>
      <c r="B60" s="58" t="s">
        <v>314</v>
      </c>
      <c r="C60" s="174">
        <v>250000</v>
      </c>
      <c r="D60" s="172">
        <v>236653</v>
      </c>
      <c r="E60" s="272">
        <f t="shared" si="0"/>
        <v>94.661200000000008</v>
      </c>
      <c r="F60" s="7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ht="14.1" customHeight="1" x14ac:dyDescent="0.25">
      <c r="A61" s="57">
        <v>722430</v>
      </c>
      <c r="B61" s="58" t="s">
        <v>139</v>
      </c>
      <c r="C61" s="174">
        <v>485000</v>
      </c>
      <c r="D61" s="319">
        <v>503584</v>
      </c>
      <c r="E61" s="272">
        <f t="shared" si="0"/>
        <v>103.83175257731958</v>
      </c>
      <c r="F61" s="7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ht="14.1" customHeight="1" x14ac:dyDescent="0.25">
      <c r="A62" s="57">
        <v>722440</v>
      </c>
      <c r="B62" s="47" t="s">
        <v>16</v>
      </c>
      <c r="C62" s="172">
        <f>SUM(C63:C66)</f>
        <v>2445000</v>
      </c>
      <c r="D62" s="172">
        <f>SUM(D63:D66)</f>
        <v>2439421.17</v>
      </c>
      <c r="E62" s="272">
        <f t="shared" si="0"/>
        <v>99.771826993865034</v>
      </c>
      <c r="F62" s="7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4.1" customHeight="1" x14ac:dyDescent="0.25">
      <c r="A63" s="59">
        <v>722441</v>
      </c>
      <c r="B63" s="44" t="s">
        <v>15</v>
      </c>
      <c r="C63" s="173">
        <v>120000</v>
      </c>
      <c r="D63" s="173">
        <v>116175.37</v>
      </c>
      <c r="E63" s="271">
        <f t="shared" si="0"/>
        <v>96.812808333333336</v>
      </c>
      <c r="F63" s="7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ht="14.1" customHeight="1" x14ac:dyDescent="0.25">
      <c r="A64" s="59">
        <v>722443</v>
      </c>
      <c r="B64" s="44" t="s">
        <v>141</v>
      </c>
      <c r="C64" s="173">
        <v>2122000</v>
      </c>
      <c r="D64" s="173">
        <v>2120806.84</v>
      </c>
      <c r="E64" s="271">
        <f t="shared" si="0"/>
        <v>99.943771913289353</v>
      </c>
      <c r="F64" s="7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ht="14.1" customHeight="1" x14ac:dyDescent="0.25">
      <c r="A65" s="59">
        <v>722449</v>
      </c>
      <c r="B65" s="44" t="s">
        <v>16</v>
      </c>
      <c r="C65" s="171">
        <v>125000</v>
      </c>
      <c r="D65" s="171">
        <v>125259</v>
      </c>
      <c r="E65" s="271">
        <f t="shared" si="0"/>
        <v>100.2072</v>
      </c>
      <c r="F65" s="7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ht="14.1" customHeight="1" x14ac:dyDescent="0.25">
      <c r="A66" s="59">
        <v>722449</v>
      </c>
      <c r="B66" s="44" t="s">
        <v>201</v>
      </c>
      <c r="C66" s="171">
        <v>78000</v>
      </c>
      <c r="D66" s="171">
        <v>77179.960000000006</v>
      </c>
      <c r="E66" s="271">
        <f t="shared" si="0"/>
        <v>98.948666666666668</v>
      </c>
      <c r="F66" s="7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ht="14.1" customHeight="1" x14ac:dyDescent="0.25">
      <c r="A67" s="57">
        <v>722450</v>
      </c>
      <c r="B67" s="50" t="s">
        <v>136</v>
      </c>
      <c r="C67" s="172">
        <f>C68</f>
        <v>122000</v>
      </c>
      <c r="D67" s="172">
        <f>D68</f>
        <v>110531</v>
      </c>
      <c r="E67" s="272">
        <f t="shared" si="0"/>
        <v>90.599180327868851</v>
      </c>
      <c r="F67" s="7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ht="14.1" customHeight="1" x14ac:dyDescent="0.25">
      <c r="A68" s="59">
        <v>722454</v>
      </c>
      <c r="B68" s="60" t="s">
        <v>135</v>
      </c>
      <c r="C68" s="171">
        <v>122000</v>
      </c>
      <c r="D68" s="171">
        <v>110531</v>
      </c>
      <c r="E68" s="271">
        <f t="shared" si="0"/>
        <v>90.599180327868851</v>
      </c>
      <c r="F68" s="7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ht="14.1" customHeight="1" x14ac:dyDescent="0.25">
      <c r="A69" s="57">
        <v>722460</v>
      </c>
      <c r="B69" s="58" t="s">
        <v>143</v>
      </c>
      <c r="C69" s="172">
        <v>11000</v>
      </c>
      <c r="D69" s="172">
        <v>10829</v>
      </c>
      <c r="E69" s="272">
        <f t="shared" si="0"/>
        <v>98.445454545454552</v>
      </c>
      <c r="F69" s="7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ht="14.1" customHeight="1" x14ac:dyDescent="0.25">
      <c r="A70" s="57">
        <v>722475</v>
      </c>
      <c r="B70" s="58" t="s">
        <v>290</v>
      </c>
      <c r="C70" s="172">
        <v>3500</v>
      </c>
      <c r="D70" s="172"/>
      <c r="E70" s="272">
        <f t="shared" si="0"/>
        <v>0</v>
      </c>
      <c r="F70" s="7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ht="15.75" customHeight="1" x14ac:dyDescent="0.25">
      <c r="A71" s="57">
        <v>722510</v>
      </c>
      <c r="B71" s="58" t="s">
        <v>381</v>
      </c>
      <c r="C71" s="172">
        <v>84000</v>
      </c>
      <c r="D71" s="172">
        <v>84825</v>
      </c>
      <c r="E71" s="272">
        <f t="shared" si="0"/>
        <v>100.98214285714286</v>
      </c>
      <c r="F71" s="7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ht="14.1" customHeight="1" x14ac:dyDescent="0.25">
      <c r="A72" s="57">
        <v>722530</v>
      </c>
      <c r="B72" s="58" t="s">
        <v>17</v>
      </c>
      <c r="C72" s="172">
        <f>C73+C74</f>
        <v>176000</v>
      </c>
      <c r="D72" s="172">
        <f>D73+D74</f>
        <v>175425</v>
      </c>
      <c r="E72" s="272">
        <f t="shared" si="0"/>
        <v>99.673295454545453</v>
      </c>
      <c r="F72" s="7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 ht="14.1" customHeight="1" x14ac:dyDescent="0.25">
      <c r="A73" s="59">
        <v>722531</v>
      </c>
      <c r="B73" s="60" t="s">
        <v>18</v>
      </c>
      <c r="C73" s="171">
        <v>56000</v>
      </c>
      <c r="D73" s="171">
        <v>53393</v>
      </c>
      <c r="E73" s="271">
        <f t="shared" si="0"/>
        <v>95.344642857142858</v>
      </c>
      <c r="F73" s="7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ht="14.1" customHeight="1" x14ac:dyDescent="0.25">
      <c r="A74" s="59">
        <v>722532</v>
      </c>
      <c r="B74" s="60" t="s">
        <v>19</v>
      </c>
      <c r="C74" s="171">
        <v>120000</v>
      </c>
      <c r="D74" s="171">
        <v>122032</v>
      </c>
      <c r="E74" s="271">
        <f t="shared" si="0"/>
        <v>101.69333333333333</v>
      </c>
      <c r="F74" s="7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ht="14.1" customHeight="1" x14ac:dyDescent="0.25">
      <c r="A75" s="57">
        <v>722580</v>
      </c>
      <c r="B75" s="58" t="s">
        <v>213</v>
      </c>
      <c r="C75" s="172">
        <v>72000</v>
      </c>
      <c r="D75" s="172">
        <v>72563</v>
      </c>
      <c r="E75" s="272">
        <f t="shared" si="0"/>
        <v>100.78194444444443</v>
      </c>
      <c r="F75" s="7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ht="14.1" customHeight="1" x14ac:dyDescent="0.25">
      <c r="A76" s="57">
        <v>722610</v>
      </c>
      <c r="B76" s="58" t="s">
        <v>20</v>
      </c>
      <c r="C76" s="172">
        <f>C77</f>
        <v>320000</v>
      </c>
      <c r="D76" s="172">
        <f>D77</f>
        <v>312030</v>
      </c>
      <c r="E76" s="272">
        <f t="shared" si="0"/>
        <v>97.509374999999991</v>
      </c>
      <c r="F76" s="7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ht="14.1" customHeight="1" x14ac:dyDescent="0.25">
      <c r="A77" s="59">
        <v>722613</v>
      </c>
      <c r="B77" s="60" t="s">
        <v>214</v>
      </c>
      <c r="C77" s="171">
        <v>320000</v>
      </c>
      <c r="D77" s="171">
        <v>312030</v>
      </c>
      <c r="E77" s="271">
        <f t="shared" si="0"/>
        <v>97.509374999999991</v>
      </c>
      <c r="F77" s="7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ht="14.1" customHeight="1" x14ac:dyDescent="0.25">
      <c r="A78" s="57">
        <v>722630</v>
      </c>
      <c r="B78" s="58" t="s">
        <v>142</v>
      </c>
      <c r="C78" s="172">
        <f>C79</f>
        <v>110000</v>
      </c>
      <c r="D78" s="172">
        <f>D79</f>
        <v>108519</v>
      </c>
      <c r="E78" s="272">
        <f t="shared" si="0"/>
        <v>98.653636363636366</v>
      </c>
      <c r="F78" s="7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ht="14.1" customHeight="1" x14ac:dyDescent="0.25">
      <c r="A79" s="59">
        <v>722631</v>
      </c>
      <c r="B79" s="60" t="s">
        <v>266</v>
      </c>
      <c r="C79" s="173">
        <v>110000</v>
      </c>
      <c r="D79" s="173">
        <v>108519</v>
      </c>
      <c r="E79" s="271">
        <f t="shared" si="0"/>
        <v>98.653636363636366</v>
      </c>
      <c r="F79" s="7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ht="14.1" customHeight="1" x14ac:dyDescent="0.25">
      <c r="A80" s="61">
        <v>723130</v>
      </c>
      <c r="B80" s="50" t="s">
        <v>21</v>
      </c>
      <c r="C80" s="172">
        <v>1000</v>
      </c>
      <c r="D80" s="172">
        <v>430</v>
      </c>
      <c r="E80" s="272">
        <f t="shared" si="0"/>
        <v>43</v>
      </c>
      <c r="F80" s="7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ht="14.1" customHeight="1" x14ac:dyDescent="0.25">
      <c r="A81" s="61">
        <v>722700</v>
      </c>
      <c r="B81" s="50" t="s">
        <v>22</v>
      </c>
      <c r="C81" s="172">
        <f>SUM(C82:C87)</f>
        <v>374720</v>
      </c>
      <c r="D81" s="172">
        <f>SUM(D82:D87)</f>
        <v>319899</v>
      </c>
      <c r="E81" s="272">
        <f t="shared" si="0"/>
        <v>85.370143040136639</v>
      </c>
      <c r="F81" s="7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ht="14.1" customHeight="1" x14ac:dyDescent="0.25">
      <c r="A82" s="62">
        <v>722710</v>
      </c>
      <c r="B82" s="44" t="s">
        <v>178</v>
      </c>
      <c r="C82" s="173">
        <v>280000</v>
      </c>
      <c r="D82" s="173">
        <v>244220</v>
      </c>
      <c r="E82" s="271">
        <f t="shared" si="0"/>
        <v>87.221428571428575</v>
      </c>
      <c r="F82" s="7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ht="14.1" customHeight="1" x14ac:dyDescent="0.25">
      <c r="A83" s="62">
        <v>722730</v>
      </c>
      <c r="B83" s="44" t="s">
        <v>166</v>
      </c>
      <c r="C83" s="171">
        <v>1500</v>
      </c>
      <c r="D83" s="171">
        <v>1250</v>
      </c>
      <c r="E83" s="271">
        <f t="shared" si="0"/>
        <v>83.333333333333343</v>
      </c>
      <c r="F83" s="7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ht="14.1" customHeight="1" x14ac:dyDescent="0.25">
      <c r="A84" s="62">
        <v>722740</v>
      </c>
      <c r="B84" s="44" t="s">
        <v>221</v>
      </c>
      <c r="C84" s="171">
        <v>2500</v>
      </c>
      <c r="D84" s="171">
        <v>2001</v>
      </c>
      <c r="E84" s="271">
        <f t="shared" si="0"/>
        <v>80.040000000000006</v>
      </c>
      <c r="F84" s="7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ht="14.1" customHeight="1" x14ac:dyDescent="0.25">
      <c r="A85" s="62">
        <v>722750</v>
      </c>
      <c r="B85" s="44" t="s">
        <v>167</v>
      </c>
      <c r="C85" s="173">
        <v>81000</v>
      </c>
      <c r="D85" s="173">
        <v>65260</v>
      </c>
      <c r="E85" s="271">
        <f t="shared" si="0"/>
        <v>80.567901234567898</v>
      </c>
      <c r="F85" s="7"/>
      <c r="G85" s="22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ht="14.1" customHeight="1" x14ac:dyDescent="0.25">
      <c r="A86" s="62">
        <v>722760</v>
      </c>
      <c r="B86" s="44" t="s">
        <v>168</v>
      </c>
      <c r="C86" s="175">
        <v>4720</v>
      </c>
      <c r="D86" s="175">
        <v>4720</v>
      </c>
      <c r="E86" s="271">
        <f t="shared" si="0"/>
        <v>100</v>
      </c>
      <c r="F86" s="7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 ht="14.1" customHeight="1" thickBot="1" x14ac:dyDescent="0.3">
      <c r="A87" s="63">
        <v>722790</v>
      </c>
      <c r="B87" s="64" t="s">
        <v>169</v>
      </c>
      <c r="C87" s="176">
        <v>5000</v>
      </c>
      <c r="D87" s="176">
        <v>2448</v>
      </c>
      <c r="E87" s="275">
        <f t="shared" si="0"/>
        <v>48.96</v>
      </c>
      <c r="F87" s="7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ht="15" customHeight="1" x14ac:dyDescent="0.25">
      <c r="A88" s="276">
        <v>73</v>
      </c>
      <c r="B88" s="277" t="s">
        <v>242</v>
      </c>
      <c r="C88" s="278">
        <f>C89+C93</f>
        <v>552800</v>
      </c>
      <c r="D88" s="278">
        <f>D89+D93</f>
        <v>527324</v>
      </c>
      <c r="E88" s="267">
        <f t="shared" si="0"/>
        <v>95.391461649782926</v>
      </c>
      <c r="F88" s="7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ht="14.1" customHeight="1" x14ac:dyDescent="0.25">
      <c r="A89" s="56">
        <v>732110</v>
      </c>
      <c r="B89" s="47" t="s">
        <v>23</v>
      </c>
      <c r="C89" s="172">
        <f>SUM(C90:C92)</f>
        <v>550000</v>
      </c>
      <c r="D89" s="172">
        <f>SUM(D90:D92)</f>
        <v>527162</v>
      </c>
      <c r="E89" s="272">
        <f t="shared" si="0"/>
        <v>95.847636363636369</v>
      </c>
      <c r="F89" s="7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ht="14.1" customHeight="1" x14ac:dyDescent="0.25">
      <c r="A90" s="43">
        <v>732112</v>
      </c>
      <c r="B90" s="44" t="s">
        <v>171</v>
      </c>
      <c r="C90" s="171">
        <v>10000</v>
      </c>
      <c r="D90" s="171">
        <v>10419</v>
      </c>
      <c r="E90" s="271">
        <f t="shared" si="0"/>
        <v>104.19</v>
      </c>
      <c r="F90" s="7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ht="14.1" customHeight="1" x14ac:dyDescent="0.25">
      <c r="A91" s="43">
        <v>732114</v>
      </c>
      <c r="B91" s="44" t="s">
        <v>215</v>
      </c>
      <c r="C91" s="173">
        <v>220000</v>
      </c>
      <c r="D91" s="171">
        <v>225802</v>
      </c>
      <c r="E91" s="271">
        <f t="shared" ref="E91:E106" si="1">(D91/C91)*100</f>
        <v>102.63727272727272</v>
      </c>
      <c r="F91" s="7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ht="14.1" customHeight="1" x14ac:dyDescent="0.25">
      <c r="A92" s="43">
        <v>732114</v>
      </c>
      <c r="B92" s="44" t="s">
        <v>297</v>
      </c>
      <c r="C92" s="173">
        <v>320000</v>
      </c>
      <c r="D92" s="173">
        <v>290941</v>
      </c>
      <c r="E92" s="271">
        <f t="shared" si="1"/>
        <v>90.91906250000001</v>
      </c>
      <c r="F92" s="7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ht="14.1" customHeight="1" x14ac:dyDescent="0.25">
      <c r="A93" s="56">
        <v>732130</v>
      </c>
      <c r="B93" s="50" t="s">
        <v>172</v>
      </c>
      <c r="C93" s="172">
        <f>C94</f>
        <v>2800</v>
      </c>
      <c r="D93" s="172">
        <f>D94</f>
        <v>162</v>
      </c>
      <c r="E93" s="272">
        <f t="shared" si="1"/>
        <v>5.7857142857142856</v>
      </c>
      <c r="F93" s="7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ht="14.1" customHeight="1" thickBot="1" x14ac:dyDescent="0.3">
      <c r="A94" s="51">
        <v>732134</v>
      </c>
      <c r="B94" s="64" t="s">
        <v>222</v>
      </c>
      <c r="C94" s="53">
        <v>2800</v>
      </c>
      <c r="D94" s="176">
        <v>162</v>
      </c>
      <c r="E94" s="281">
        <f t="shared" si="1"/>
        <v>5.7857142857142856</v>
      </c>
      <c r="F94" s="7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 ht="15" customHeight="1" thickBot="1" x14ac:dyDescent="0.3">
      <c r="A95" s="66">
        <v>74</v>
      </c>
      <c r="B95" s="67" t="s">
        <v>179</v>
      </c>
      <c r="C95" s="227">
        <f>C96+C97+C98+C101</f>
        <v>1110715</v>
      </c>
      <c r="D95" s="106">
        <f>D96+D97+D98+D101</f>
        <v>1000014.97</v>
      </c>
      <c r="E95" s="283">
        <f t="shared" si="1"/>
        <v>90.033444222865441</v>
      </c>
      <c r="F95" s="7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 ht="14.1" customHeight="1" x14ac:dyDescent="0.25">
      <c r="A96" s="54">
        <v>741111</v>
      </c>
      <c r="B96" s="41" t="s">
        <v>265</v>
      </c>
      <c r="C96" s="177">
        <v>154000</v>
      </c>
      <c r="D96" s="177">
        <v>84017.86</v>
      </c>
      <c r="E96" s="282">
        <f t="shared" si="1"/>
        <v>54.557051948051949</v>
      </c>
      <c r="F96" s="7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 ht="14.1" customHeight="1" x14ac:dyDescent="0.25">
      <c r="A97" s="56">
        <v>741121</v>
      </c>
      <c r="B97" s="50" t="s">
        <v>293</v>
      </c>
      <c r="C97" s="174">
        <v>498415</v>
      </c>
      <c r="D97" s="174">
        <v>498411.46</v>
      </c>
      <c r="E97" s="272">
        <f t="shared" si="1"/>
        <v>99.999289748502761</v>
      </c>
      <c r="F97" s="7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 ht="14.1" customHeight="1" x14ac:dyDescent="0.25">
      <c r="A98" s="56">
        <v>742112</v>
      </c>
      <c r="B98" s="50" t="s">
        <v>180</v>
      </c>
      <c r="C98" s="172">
        <f>C99+C100</f>
        <v>288300</v>
      </c>
      <c r="D98" s="172">
        <f>D99+D100</f>
        <v>247869.33</v>
      </c>
      <c r="E98" s="272">
        <f t="shared" si="1"/>
        <v>85.976181061394371</v>
      </c>
      <c r="F98" s="7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ht="14.1" customHeight="1" x14ac:dyDescent="0.25">
      <c r="A99" s="43"/>
      <c r="B99" s="44" t="s">
        <v>182</v>
      </c>
      <c r="C99" s="173">
        <v>220000</v>
      </c>
      <c r="D99" s="173">
        <v>211588.55</v>
      </c>
      <c r="E99" s="271">
        <f t="shared" si="1"/>
        <v>96.176613636363626</v>
      </c>
      <c r="F99" s="7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ht="14.1" customHeight="1" x14ac:dyDescent="0.25">
      <c r="A100" s="43"/>
      <c r="B100" s="44" t="s">
        <v>183</v>
      </c>
      <c r="C100" s="173">
        <v>68300</v>
      </c>
      <c r="D100" s="173">
        <v>36280.78</v>
      </c>
      <c r="E100" s="271">
        <f t="shared" si="1"/>
        <v>53.119736456808198</v>
      </c>
      <c r="F100" s="7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 ht="14.1" customHeight="1" thickBot="1" x14ac:dyDescent="0.3">
      <c r="A101" s="69">
        <v>742114</v>
      </c>
      <c r="B101" s="70" t="s">
        <v>181</v>
      </c>
      <c r="C101" s="231">
        <v>170000</v>
      </c>
      <c r="D101" s="231">
        <v>169716.32</v>
      </c>
      <c r="E101" s="284">
        <f t="shared" si="1"/>
        <v>99.833129411764716</v>
      </c>
      <c r="F101" s="7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ht="15" customHeight="1" thickBot="1" x14ac:dyDescent="0.3">
      <c r="A102" s="28">
        <v>77</v>
      </c>
      <c r="B102" s="71" t="s">
        <v>251</v>
      </c>
      <c r="C102" s="106">
        <f>C103</f>
        <v>50</v>
      </c>
      <c r="D102" s="106">
        <f>D103</f>
        <v>0</v>
      </c>
      <c r="E102" s="283">
        <f t="shared" si="1"/>
        <v>0</v>
      </c>
      <c r="F102" s="7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ht="14.1" customHeight="1" thickBot="1" x14ac:dyDescent="0.3">
      <c r="A103" s="72">
        <v>777770</v>
      </c>
      <c r="B103" s="73" t="s">
        <v>252</v>
      </c>
      <c r="C103" s="159">
        <v>50</v>
      </c>
      <c r="D103" s="159"/>
      <c r="E103" s="285">
        <f t="shared" si="1"/>
        <v>0</v>
      </c>
      <c r="F103" s="7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ht="14.1" customHeight="1" thickBot="1" x14ac:dyDescent="0.3">
      <c r="A104" s="75">
        <v>81</v>
      </c>
      <c r="B104" s="76" t="s">
        <v>185</v>
      </c>
      <c r="C104" s="106">
        <f>C105</f>
        <v>310000</v>
      </c>
      <c r="D104" s="106">
        <f>D105</f>
        <v>292613</v>
      </c>
      <c r="E104" s="283">
        <f t="shared" si="1"/>
        <v>94.391290322580645</v>
      </c>
      <c r="F104" s="7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ht="14.1" customHeight="1" thickBot="1" x14ac:dyDescent="0.3">
      <c r="A105" s="77">
        <v>811000</v>
      </c>
      <c r="B105" s="78" t="s">
        <v>184</v>
      </c>
      <c r="C105" s="159">
        <v>310000</v>
      </c>
      <c r="D105" s="159">
        <v>292613</v>
      </c>
      <c r="E105" s="266">
        <f t="shared" si="1"/>
        <v>94.391290322580645</v>
      </c>
      <c r="F105" s="7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ht="15" customHeight="1" thickBot="1" x14ac:dyDescent="0.3">
      <c r="A106" s="122"/>
      <c r="B106" s="279" t="s">
        <v>176</v>
      </c>
      <c r="C106" s="280">
        <f>C29+C50+C88+C104+C95+C102</f>
        <v>12039425</v>
      </c>
      <c r="D106" s="207">
        <f>D29+D50+D88+D104+D95+D102</f>
        <v>11815034.890000001</v>
      </c>
      <c r="E106" s="283">
        <f t="shared" si="1"/>
        <v>98.136205757334764</v>
      </c>
      <c r="F106" s="7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ht="14.1" customHeight="1" x14ac:dyDescent="0.25">
      <c r="A107" s="79"/>
      <c r="B107" s="80"/>
      <c r="C107" s="81" t="s">
        <v>341</v>
      </c>
      <c r="D107" s="81" t="s">
        <v>341</v>
      </c>
      <c r="E107" s="84"/>
      <c r="F107" s="7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ht="15" customHeight="1" x14ac:dyDescent="0.25">
      <c r="A108" s="80"/>
      <c r="B108" s="82" t="s">
        <v>119</v>
      </c>
      <c r="C108" s="84"/>
      <c r="D108" s="83"/>
      <c r="E108" s="90"/>
      <c r="F108" s="7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ht="14.1" customHeight="1" thickBot="1" x14ac:dyDescent="0.3">
      <c r="A109" s="83"/>
      <c r="B109" s="80"/>
      <c r="D109" s="84"/>
      <c r="E109" s="84"/>
      <c r="F109" s="7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ht="15" customHeight="1" thickBot="1" x14ac:dyDescent="0.3">
      <c r="A110" s="28" t="s">
        <v>4</v>
      </c>
      <c r="B110" s="34" t="s">
        <v>127</v>
      </c>
      <c r="C110" s="32" t="s">
        <v>368</v>
      </c>
      <c r="D110" s="30" t="s">
        <v>376</v>
      </c>
      <c r="E110" s="31" t="s">
        <v>1</v>
      </c>
      <c r="F110" s="7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ht="15" customHeight="1" thickBot="1" x14ac:dyDescent="0.3">
      <c r="A111" s="28"/>
      <c r="B111" s="85" t="s">
        <v>134</v>
      </c>
      <c r="C111" s="106">
        <f>C112+C113+C114+C115+C126+C127+C141</f>
        <v>9495785</v>
      </c>
      <c r="D111" s="106">
        <f>D112+D113+D114+D115+D126+D127+D141</f>
        <v>9083421.1399999987</v>
      </c>
      <c r="E111" s="289">
        <f>(D111/C111)*100</f>
        <v>95.657401046885525</v>
      </c>
      <c r="F111" s="7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ht="14.1" customHeight="1" x14ac:dyDescent="0.25">
      <c r="A112" s="54">
        <v>611100</v>
      </c>
      <c r="B112" s="41" t="s">
        <v>318</v>
      </c>
      <c r="C112" s="42">
        <f>C155+C170+C178+C202+C210+C218+C226+C234+C242+C269+C277+C285+C297+C194+C305</f>
        <v>2479650</v>
      </c>
      <c r="D112" s="170">
        <f>D155+D170+D178+D202+D210+D218+D226+D234+D242+D269+D277+D285+D297+D194+D305</f>
        <v>2454566</v>
      </c>
      <c r="E112" s="288">
        <f t="shared" ref="E112:E144" si="2">(D112/C112)*100</f>
        <v>98.988405621761132</v>
      </c>
      <c r="F112" s="7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1:29" ht="14.1" customHeight="1" x14ac:dyDescent="0.25">
      <c r="A113" s="56">
        <v>611200</v>
      </c>
      <c r="B113" s="50" t="s">
        <v>268</v>
      </c>
      <c r="C113" s="48">
        <f>C156+C171+C179+C203+C211+C219+C227+C235+C243+C270+C278+C286+C298+C195+C306</f>
        <v>529200</v>
      </c>
      <c r="D113" s="172">
        <f>D156+D171+D179+D203+D211+D219+D227+D235+D243+D270+D278+D286+D298+D195+D306</f>
        <v>500929</v>
      </c>
      <c r="E113" s="286">
        <f t="shared" si="2"/>
        <v>94.657785336356767</v>
      </c>
      <c r="F113" s="16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1:29" ht="14.1" customHeight="1" x14ac:dyDescent="0.25">
      <c r="A114" s="56">
        <v>612000</v>
      </c>
      <c r="B114" s="50" t="s">
        <v>25</v>
      </c>
      <c r="C114" s="48">
        <f>C159+C172+C185+C204+C212+C220+C228+C236+C244+C271+C279+C287+C299+C196+C307</f>
        <v>260490</v>
      </c>
      <c r="D114" s="172">
        <f>D159+D172+D185+D204+D212+D220+D228+D236+D244+D271+D279+D287+D299+D196+D307</f>
        <v>257340</v>
      </c>
      <c r="E114" s="286">
        <f t="shared" si="2"/>
        <v>98.790740527467463</v>
      </c>
      <c r="F114" s="17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ht="14.1" customHeight="1" x14ac:dyDescent="0.25">
      <c r="A115" s="56">
        <v>613000</v>
      </c>
      <c r="B115" s="50" t="s">
        <v>26</v>
      </c>
      <c r="C115" s="48">
        <f>SUM(C116:C125)</f>
        <v>1667450</v>
      </c>
      <c r="D115" s="172">
        <f>SUM(D116:D125)</f>
        <v>1543686.63</v>
      </c>
      <c r="E115" s="286">
        <f t="shared" si="2"/>
        <v>92.577686287444891</v>
      </c>
      <c r="F115" s="17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ht="14.1" customHeight="1" x14ac:dyDescent="0.25">
      <c r="A116" s="43">
        <v>613100</v>
      </c>
      <c r="B116" s="44" t="s">
        <v>27</v>
      </c>
      <c r="C116" s="45">
        <f xml:space="preserve"> C161+C174+C187+C206+C214+C222+C230+C238+C246+C273+C289+C301+C309+C281</f>
        <v>26200</v>
      </c>
      <c r="D116" s="171">
        <f xml:space="preserve"> SUM(D161,D174,D187,D206,D214,D222,D230,D238,D246,D273,D281,D289,D301,D309)</f>
        <v>22697</v>
      </c>
      <c r="E116" s="287">
        <f t="shared" si="2"/>
        <v>86.629770992366417</v>
      </c>
      <c r="F116" s="7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ht="14.1" customHeight="1" x14ac:dyDescent="0.25">
      <c r="A117" s="43">
        <v>613200</v>
      </c>
      <c r="B117" s="44" t="s">
        <v>195</v>
      </c>
      <c r="C117" s="45">
        <f>C247+C310+C413+C414</f>
        <v>184800</v>
      </c>
      <c r="D117" s="171">
        <f>D247+D310+D413+D414</f>
        <v>191688.45</v>
      </c>
      <c r="E117" s="287">
        <f t="shared" si="2"/>
        <v>103.72751623376624</v>
      </c>
      <c r="F117" s="7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1:29" ht="14.1" customHeight="1" x14ac:dyDescent="0.25">
      <c r="A118" s="43">
        <v>613300</v>
      </c>
      <c r="B118" s="44" t="s">
        <v>216</v>
      </c>
      <c r="C118" s="45">
        <f>C162+C251+C311+C415</f>
        <v>598200</v>
      </c>
      <c r="D118" s="171">
        <f>D162+D251+D311+D415</f>
        <v>553166.56000000006</v>
      </c>
      <c r="E118" s="287">
        <f t="shared" si="2"/>
        <v>92.471842193246417</v>
      </c>
      <c r="F118" s="7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1:29" ht="14.1" customHeight="1" x14ac:dyDescent="0.25">
      <c r="A119" s="43">
        <v>613400</v>
      </c>
      <c r="B119" s="44" t="s">
        <v>317</v>
      </c>
      <c r="C119" s="45">
        <f>C261+C290+C312+C416</f>
        <v>49200</v>
      </c>
      <c r="D119" s="171">
        <f>D261+D290+D312+D416</f>
        <v>37078.339999999997</v>
      </c>
      <c r="E119" s="287">
        <f t="shared" si="2"/>
        <v>75.362479674796745</v>
      </c>
      <c r="F119" s="7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1:29" ht="14.1" customHeight="1" x14ac:dyDescent="0.25">
      <c r="A120" s="43">
        <v>613500</v>
      </c>
      <c r="B120" s="44" t="s">
        <v>28</v>
      </c>
      <c r="C120" s="45">
        <f>C262+C291+C313</f>
        <v>37500</v>
      </c>
      <c r="D120" s="171">
        <f>D262+D291+D313</f>
        <v>29567</v>
      </c>
      <c r="E120" s="287">
        <f t="shared" si="2"/>
        <v>78.845333333333329</v>
      </c>
      <c r="F120" s="7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1:29" ht="14.1" customHeight="1" x14ac:dyDescent="0.25">
      <c r="A121" s="43">
        <v>613700</v>
      </c>
      <c r="B121" s="44" t="s">
        <v>29</v>
      </c>
      <c r="C121" s="45">
        <f>C264+C292+C314</f>
        <v>68900</v>
      </c>
      <c r="D121" s="171">
        <f>D264+D292+D314</f>
        <v>62252.73</v>
      </c>
      <c r="E121" s="287">
        <f t="shared" si="2"/>
        <v>90.352293178519588</v>
      </c>
      <c r="F121" s="7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1:29" ht="14.1" customHeight="1" x14ac:dyDescent="0.25">
      <c r="A122" s="43">
        <v>613800</v>
      </c>
      <c r="B122" s="44" t="s">
        <v>30</v>
      </c>
      <c r="C122" s="45">
        <f>C163+C265+C293+C315+C417</f>
        <v>31100</v>
      </c>
      <c r="D122" s="171">
        <f>D163+D265+D293+D315+D417</f>
        <v>26137.95</v>
      </c>
      <c r="E122" s="287">
        <f t="shared" si="2"/>
        <v>84.044855305466243</v>
      </c>
      <c r="F122" s="7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1:29" ht="14.1" customHeight="1" x14ac:dyDescent="0.25">
      <c r="A123" s="43">
        <v>613900</v>
      </c>
      <c r="B123" s="44" t="s">
        <v>31</v>
      </c>
      <c r="C123" s="68">
        <f>C164+C175+C188+C198+C207+C215+C223+C231+C239+C266+C274+C282+C294+C302+C316+C418</f>
        <v>415050</v>
      </c>
      <c r="D123" s="173">
        <f>SUM(D164,D175,D188,D198,D207,D215,D223,D231,D239,D266,D274,D282,D294,D302,D316,D418)</f>
        <v>384979</v>
      </c>
      <c r="E123" s="287">
        <f t="shared" si="2"/>
        <v>92.754848813395967</v>
      </c>
      <c r="F123" s="7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1:29" ht="14.1" customHeight="1" x14ac:dyDescent="0.25">
      <c r="A124" s="43">
        <v>613600</v>
      </c>
      <c r="B124" s="44" t="s">
        <v>217</v>
      </c>
      <c r="C124" s="45">
        <f>C263+C411+C412</f>
        <v>231500</v>
      </c>
      <c r="D124" s="171">
        <f>D263+D411+D412</f>
        <v>213151.01</v>
      </c>
      <c r="E124" s="287">
        <f t="shared" si="2"/>
        <v>92.073870410367178</v>
      </c>
      <c r="F124" s="7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1:29" ht="14.1" customHeight="1" x14ac:dyDescent="0.25">
      <c r="A125" s="43">
        <v>613997</v>
      </c>
      <c r="B125" s="44" t="s">
        <v>232</v>
      </c>
      <c r="C125" s="45">
        <f t="shared" ref="C125:D126" si="3">C426</f>
        <v>25000</v>
      </c>
      <c r="D125" s="171">
        <f t="shared" si="3"/>
        <v>22968.59</v>
      </c>
      <c r="E125" s="287">
        <f t="shared" si="2"/>
        <v>91.874359999999996</v>
      </c>
      <c r="F125" s="7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1:29" ht="14.1" customHeight="1" x14ac:dyDescent="0.25">
      <c r="A126" s="56">
        <v>616212</v>
      </c>
      <c r="B126" s="50" t="s">
        <v>244</v>
      </c>
      <c r="C126" s="48">
        <f t="shared" si="3"/>
        <v>24500</v>
      </c>
      <c r="D126" s="172">
        <f t="shared" si="3"/>
        <v>20928.509999999998</v>
      </c>
      <c r="E126" s="286">
        <f t="shared" si="2"/>
        <v>85.422489795918366</v>
      </c>
      <c r="F126" s="7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1:29" ht="14.1" customHeight="1" x14ac:dyDescent="0.25">
      <c r="A127" s="56">
        <v>614000</v>
      </c>
      <c r="B127" s="50" t="s">
        <v>241</v>
      </c>
      <c r="C127" s="86">
        <f>SUM(C128:C140)</f>
        <v>3635095</v>
      </c>
      <c r="D127" s="261">
        <f>SUM(D128:D140)</f>
        <v>3496568.4</v>
      </c>
      <c r="E127" s="286">
        <f t="shared" si="2"/>
        <v>96.18918900331353</v>
      </c>
      <c r="F127" s="7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1:29" ht="14.1" customHeight="1" x14ac:dyDescent="0.25">
      <c r="A128" s="43">
        <v>999999</v>
      </c>
      <c r="B128" s="44" t="s">
        <v>289</v>
      </c>
      <c r="C128" s="45">
        <f>C419</f>
        <v>60000</v>
      </c>
      <c r="D128" s="171">
        <f>D419</f>
        <v>59811</v>
      </c>
      <c r="E128" s="287">
        <f t="shared" si="2"/>
        <v>99.685000000000002</v>
      </c>
      <c r="F128" s="7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1:29" ht="14.1" customHeight="1" x14ac:dyDescent="0.25">
      <c r="A129" s="43">
        <v>614125</v>
      </c>
      <c r="B129" s="44" t="s">
        <v>32</v>
      </c>
      <c r="C129" s="45">
        <f>C319</f>
        <v>1076030</v>
      </c>
      <c r="D129" s="171">
        <f>D319</f>
        <v>1077439</v>
      </c>
      <c r="E129" s="287">
        <f t="shared" si="2"/>
        <v>100.13094430452682</v>
      </c>
      <c r="F129" s="7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1:29" ht="14.1" customHeight="1" x14ac:dyDescent="0.25">
      <c r="A130" s="43">
        <v>614122</v>
      </c>
      <c r="B130" s="44" t="s">
        <v>243</v>
      </c>
      <c r="C130" s="45">
        <f>C362</f>
        <v>311720</v>
      </c>
      <c r="D130" s="171">
        <f>D362</f>
        <v>308369.40000000002</v>
      </c>
      <c r="E130" s="287">
        <f t="shared" si="2"/>
        <v>98.925125112280256</v>
      </c>
      <c r="F130" s="7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1:29" ht="14.1" customHeight="1" x14ac:dyDescent="0.25">
      <c r="A131" s="43">
        <v>614313</v>
      </c>
      <c r="B131" s="44" t="s">
        <v>33</v>
      </c>
      <c r="C131" s="45">
        <f>C330</f>
        <v>870350</v>
      </c>
      <c r="D131" s="171">
        <f>D330</f>
        <v>830958</v>
      </c>
      <c r="E131" s="287">
        <f t="shared" si="2"/>
        <v>95.474004710748545</v>
      </c>
      <c r="F131" s="7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1:29" ht="14.1" customHeight="1" x14ac:dyDescent="0.25">
      <c r="A132" s="43">
        <v>614121</v>
      </c>
      <c r="B132" s="44" t="s">
        <v>34</v>
      </c>
      <c r="C132" s="45">
        <f>C382</f>
        <v>286810</v>
      </c>
      <c r="D132" s="171">
        <f>D382</f>
        <v>287791</v>
      </c>
      <c r="E132" s="287">
        <f t="shared" si="2"/>
        <v>100.342038283184</v>
      </c>
      <c r="F132" s="7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1:29" ht="14.1" customHeight="1" x14ac:dyDescent="0.25">
      <c r="A133" s="43">
        <v>614315</v>
      </c>
      <c r="B133" s="44" t="s">
        <v>240</v>
      </c>
      <c r="C133" s="45">
        <f>C379+C380</f>
        <v>165300</v>
      </c>
      <c r="D133" s="171">
        <f>D379+D380</f>
        <v>134132</v>
      </c>
      <c r="E133" s="287">
        <f t="shared" si="2"/>
        <v>81.144585601935873</v>
      </c>
      <c r="F133" s="7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1:29" ht="14.1" customHeight="1" x14ac:dyDescent="0.25">
      <c r="A134" s="43">
        <v>614400</v>
      </c>
      <c r="B134" s="44" t="s">
        <v>218</v>
      </c>
      <c r="C134" s="45">
        <f>C395</f>
        <v>406035</v>
      </c>
      <c r="D134" s="171">
        <f>D395</f>
        <v>405782</v>
      </c>
      <c r="E134" s="287">
        <f t="shared" si="2"/>
        <v>99.937690100607085</v>
      </c>
      <c r="F134" s="7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1:29" ht="14.1" customHeight="1" x14ac:dyDescent="0.25">
      <c r="A135" s="87">
        <v>614515</v>
      </c>
      <c r="B135" s="44" t="s">
        <v>35</v>
      </c>
      <c r="C135" s="45">
        <f>C400</f>
        <v>150000</v>
      </c>
      <c r="D135" s="171">
        <f>D400</f>
        <v>122320</v>
      </c>
      <c r="E135" s="287">
        <f t="shared" si="2"/>
        <v>81.546666666666667</v>
      </c>
      <c r="F135" s="7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1:29" ht="14.1" customHeight="1" x14ac:dyDescent="0.25">
      <c r="A136" s="87">
        <v>614000</v>
      </c>
      <c r="B136" s="44" t="s">
        <v>202</v>
      </c>
      <c r="C136" s="45">
        <f>C402</f>
        <v>183150</v>
      </c>
      <c r="D136" s="171">
        <f>D402</f>
        <v>163728</v>
      </c>
      <c r="E136" s="287">
        <f t="shared" si="2"/>
        <v>89.395577395577391</v>
      </c>
      <c r="F136" s="7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1:29" ht="14.1" customHeight="1" x14ac:dyDescent="0.25">
      <c r="A137" s="43">
        <v>614817</v>
      </c>
      <c r="B137" s="44" t="s">
        <v>170</v>
      </c>
      <c r="C137" s="45">
        <f t="shared" ref="C137:D138" si="4">C422</f>
        <v>100000</v>
      </c>
      <c r="D137" s="171">
        <f t="shared" si="4"/>
        <v>97373</v>
      </c>
      <c r="E137" s="287">
        <f t="shared" si="2"/>
        <v>97.373000000000005</v>
      </c>
      <c r="F137" s="7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1:29" ht="14.1" customHeight="1" x14ac:dyDescent="0.25">
      <c r="A138" s="43">
        <v>614124</v>
      </c>
      <c r="B138" s="44" t="s">
        <v>233</v>
      </c>
      <c r="C138" s="45">
        <f t="shared" si="4"/>
        <v>6700</v>
      </c>
      <c r="D138" s="171">
        <f t="shared" si="4"/>
        <v>6655</v>
      </c>
      <c r="E138" s="287">
        <f t="shared" si="2"/>
        <v>99.328358208955223</v>
      </c>
      <c r="F138" s="7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1:29" ht="14.1" customHeight="1" x14ac:dyDescent="0.25">
      <c r="A139" s="43">
        <v>614159</v>
      </c>
      <c r="B139" s="44" t="s">
        <v>312</v>
      </c>
      <c r="C139" s="45">
        <f t="shared" ref="C139:D140" si="5">C429</f>
        <v>10000</v>
      </c>
      <c r="D139" s="171">
        <f t="shared" si="5"/>
        <v>1482</v>
      </c>
      <c r="E139" s="287">
        <f t="shared" si="2"/>
        <v>14.82</v>
      </c>
      <c r="F139" s="7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1:29" ht="14.1" customHeight="1" x14ac:dyDescent="0.25">
      <c r="A140" s="43">
        <v>614324</v>
      </c>
      <c r="B140" s="44" t="s">
        <v>327</v>
      </c>
      <c r="C140" s="45">
        <f t="shared" si="5"/>
        <v>9000</v>
      </c>
      <c r="D140" s="171">
        <f t="shared" si="5"/>
        <v>728</v>
      </c>
      <c r="E140" s="287">
        <f t="shared" si="2"/>
        <v>8.0888888888888886</v>
      </c>
      <c r="F140" s="7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1:29" ht="14.1" customHeight="1" thickBot="1" x14ac:dyDescent="0.3">
      <c r="A141" s="140">
        <v>615000</v>
      </c>
      <c r="B141" s="141" t="s">
        <v>357</v>
      </c>
      <c r="C141" s="142">
        <f>C432+C444</f>
        <v>899400</v>
      </c>
      <c r="D141" s="197">
        <f>D432+D444</f>
        <v>809402.6</v>
      </c>
      <c r="E141" s="290">
        <f t="shared" si="2"/>
        <v>89.993617967533908</v>
      </c>
      <c r="F141" s="7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1:29" ht="15" customHeight="1" thickBot="1" x14ac:dyDescent="0.3">
      <c r="A142" s="28"/>
      <c r="B142" s="85" t="s">
        <v>133</v>
      </c>
      <c r="C142" s="35">
        <f>C465</f>
        <v>2543640</v>
      </c>
      <c r="D142" s="106">
        <f>D465</f>
        <v>1947140.39</v>
      </c>
      <c r="E142" s="31">
        <f t="shared" si="2"/>
        <v>76.549369800757958</v>
      </c>
      <c r="F142" s="15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1:29" ht="14.1" customHeight="1" thickBot="1" x14ac:dyDescent="0.3">
      <c r="A143" s="28">
        <v>820000</v>
      </c>
      <c r="B143" s="71" t="s">
        <v>196</v>
      </c>
      <c r="C143" s="74">
        <f>C465</f>
        <v>2543640</v>
      </c>
      <c r="D143" s="159">
        <f>D465</f>
        <v>1947140.39</v>
      </c>
      <c r="E143" s="247">
        <f t="shared" si="2"/>
        <v>76.549369800757958</v>
      </c>
      <c r="F143" s="15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1:29" ht="15" customHeight="1" thickBot="1" x14ac:dyDescent="0.3">
      <c r="A144" s="28"/>
      <c r="B144" s="34" t="s">
        <v>36</v>
      </c>
      <c r="C144" s="88">
        <f>C111+C142</f>
        <v>12039425</v>
      </c>
      <c r="D144" s="262">
        <f>D111+D142</f>
        <v>11030561.529999999</v>
      </c>
      <c r="E144" s="291">
        <f t="shared" si="2"/>
        <v>91.620335107366003</v>
      </c>
      <c r="F144" s="7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1:29" ht="14.1" customHeight="1" x14ac:dyDescent="0.25">
      <c r="A145" s="89"/>
      <c r="B145" s="80"/>
      <c r="C145" s="24"/>
      <c r="D145" s="81"/>
      <c r="E145" s="84"/>
      <c r="F145" s="7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1:29" ht="14.1" customHeight="1" x14ac:dyDescent="0.25">
      <c r="A146" s="89"/>
      <c r="B146" s="82" t="s">
        <v>94</v>
      </c>
      <c r="C146" s="24"/>
      <c r="D146" s="24"/>
      <c r="E146" s="90"/>
      <c r="F146" s="7"/>
      <c r="G146" s="10"/>
      <c r="H146" s="21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1:29" ht="14.1" customHeight="1" x14ac:dyDescent="0.25">
      <c r="A147" s="89"/>
      <c r="B147" s="91" t="s">
        <v>223</v>
      </c>
      <c r="C147" s="93"/>
      <c r="D147" s="24"/>
      <c r="E147" s="90"/>
      <c r="F147" s="7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1:29" ht="15" customHeight="1" x14ac:dyDescent="0.25">
      <c r="A148" s="89"/>
      <c r="B148" s="92" t="s">
        <v>377</v>
      </c>
      <c r="C148" s="81"/>
      <c r="D148" s="93"/>
      <c r="E148" s="90"/>
      <c r="F148" s="7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1:29" ht="14.1" customHeight="1" thickBot="1" x14ac:dyDescent="0.3">
      <c r="A149" s="94"/>
      <c r="B149" s="94"/>
      <c r="D149" s="81"/>
      <c r="E149" s="132"/>
      <c r="F149" s="7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1:29" ht="15" customHeight="1" thickBot="1" x14ac:dyDescent="0.3">
      <c r="A150" s="28" t="s">
        <v>121</v>
      </c>
      <c r="B150" s="34" t="s">
        <v>124</v>
      </c>
      <c r="C150" s="88">
        <f>C151+C152</f>
        <v>12039425</v>
      </c>
      <c r="D150" s="88">
        <f>D151+D152</f>
        <v>11030561.529999999</v>
      </c>
      <c r="E150" s="96">
        <f>(D150/C150)*100</f>
        <v>91.620335107366003</v>
      </c>
      <c r="F150" s="7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1:29" ht="15" customHeight="1" thickBot="1" x14ac:dyDescent="0.3">
      <c r="A151" s="28" t="s">
        <v>122</v>
      </c>
      <c r="B151" s="34" t="s">
        <v>125</v>
      </c>
      <c r="C151" s="88">
        <f>C111</f>
        <v>9495785</v>
      </c>
      <c r="D151" s="88">
        <f>D111</f>
        <v>9083421.1399999987</v>
      </c>
      <c r="E151" s="96">
        <f t="shared" ref="E151:E176" si="6">(D151/C151)*100</f>
        <v>95.657401046885525</v>
      </c>
      <c r="F151" s="12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1:29" ht="15" customHeight="1" thickBot="1" x14ac:dyDescent="0.3">
      <c r="A152" s="28" t="s">
        <v>123</v>
      </c>
      <c r="B152" s="34" t="s">
        <v>126</v>
      </c>
      <c r="C152" s="88">
        <f>C142</f>
        <v>2543640</v>
      </c>
      <c r="D152" s="88">
        <f>D142</f>
        <v>1947140.39</v>
      </c>
      <c r="E152" s="96">
        <f t="shared" si="6"/>
        <v>76.549369800757958</v>
      </c>
      <c r="F152" s="12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1:29" ht="15" customHeight="1" thickBot="1" x14ac:dyDescent="0.3">
      <c r="A153" s="119">
        <v>10</v>
      </c>
      <c r="B153" s="153"/>
      <c r="C153" s="32" t="s">
        <v>368</v>
      </c>
      <c r="D153" s="30" t="s">
        <v>376</v>
      </c>
      <c r="E153" s="96" t="s">
        <v>1</v>
      </c>
      <c r="F153" s="12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1:29" ht="15" customHeight="1" thickBot="1" x14ac:dyDescent="0.3">
      <c r="A154" s="119">
        <v>101</v>
      </c>
      <c r="B154" s="120" t="s">
        <v>37</v>
      </c>
      <c r="C154" s="186">
        <f>C155+C156+C159+C160</f>
        <v>216550</v>
      </c>
      <c r="D154" s="186">
        <f>D155+D156+D159+D160</f>
        <v>208037</v>
      </c>
      <c r="E154" s="169">
        <f t="shared" si="6"/>
        <v>96.06880628030477</v>
      </c>
      <c r="F154" s="12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1:29" ht="14.1" customHeight="1" x14ac:dyDescent="0.25">
      <c r="A155" s="97">
        <v>611100</v>
      </c>
      <c r="B155" s="41" t="s">
        <v>318</v>
      </c>
      <c r="C155" s="42">
        <v>74000</v>
      </c>
      <c r="D155" s="42">
        <v>73761</v>
      </c>
      <c r="E155" s="187">
        <f t="shared" si="6"/>
        <v>99.677027027027037</v>
      </c>
      <c r="F155" s="12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1:29" ht="14.1" customHeight="1" x14ac:dyDescent="0.25">
      <c r="A156" s="46">
        <v>611200</v>
      </c>
      <c r="B156" s="50" t="s">
        <v>374</v>
      </c>
      <c r="C156" s="48">
        <f>C157+C158</f>
        <v>9050</v>
      </c>
      <c r="D156" s="48">
        <f>D157+D158</f>
        <v>8753</v>
      </c>
      <c r="E156" s="292">
        <f t="shared" si="6"/>
        <v>96.718232044198899</v>
      </c>
      <c r="F156" s="7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1:29" ht="14.1" customHeight="1" x14ac:dyDescent="0.25">
      <c r="A157" s="43">
        <v>611210</v>
      </c>
      <c r="B157" s="44" t="s">
        <v>38</v>
      </c>
      <c r="C157" s="45">
        <v>3950</v>
      </c>
      <c r="D157" s="45">
        <v>3762</v>
      </c>
      <c r="E157" s="293">
        <f t="shared" si="6"/>
        <v>95.240506329113927</v>
      </c>
      <c r="F157" s="7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1:29" ht="14.1" customHeight="1" x14ac:dyDescent="0.25">
      <c r="A158" s="43">
        <v>611220</v>
      </c>
      <c r="B158" s="44" t="s">
        <v>39</v>
      </c>
      <c r="C158" s="45">
        <v>5100</v>
      </c>
      <c r="D158" s="45">
        <v>4991</v>
      </c>
      <c r="E158" s="293">
        <f t="shared" si="6"/>
        <v>97.862745098039213</v>
      </c>
      <c r="F158" s="7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1:29" ht="14.1" customHeight="1" x14ac:dyDescent="0.25">
      <c r="A159" s="56">
        <v>612000</v>
      </c>
      <c r="B159" s="50" t="s">
        <v>25</v>
      </c>
      <c r="C159" s="48">
        <v>7800</v>
      </c>
      <c r="D159" s="48">
        <v>7745</v>
      </c>
      <c r="E159" s="293">
        <f t="shared" si="6"/>
        <v>99.294871794871796</v>
      </c>
      <c r="F159" s="7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1:29" ht="14.1" customHeight="1" x14ac:dyDescent="0.25">
      <c r="A160" s="56">
        <v>613000</v>
      </c>
      <c r="B160" s="50" t="s">
        <v>26</v>
      </c>
      <c r="C160" s="48">
        <f>SUM(C161:C164)</f>
        <v>125700</v>
      </c>
      <c r="D160" s="48">
        <f>SUM(D161:D164)</f>
        <v>117778</v>
      </c>
      <c r="E160" s="292">
        <f t="shared" si="6"/>
        <v>93.697692919649953</v>
      </c>
      <c r="F160" s="7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1:29" ht="14.1" customHeight="1" x14ac:dyDescent="0.25">
      <c r="A161" s="43">
        <v>613100</v>
      </c>
      <c r="B161" s="44" t="s">
        <v>27</v>
      </c>
      <c r="C161" s="45">
        <v>4200</v>
      </c>
      <c r="D161" s="45">
        <v>3715</v>
      </c>
      <c r="E161" s="293">
        <f t="shared" si="6"/>
        <v>88.452380952380949</v>
      </c>
      <c r="F161" s="7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1:29" ht="14.1" customHeight="1" x14ac:dyDescent="0.25">
      <c r="A162" s="43">
        <v>613300</v>
      </c>
      <c r="B162" s="44" t="s">
        <v>174</v>
      </c>
      <c r="C162" s="45">
        <v>1000</v>
      </c>
      <c r="D162" s="45">
        <v>911</v>
      </c>
      <c r="E162" s="293">
        <f t="shared" si="6"/>
        <v>91.100000000000009</v>
      </c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1:29" ht="14.1" customHeight="1" x14ac:dyDescent="0.25">
      <c r="A163" s="43">
        <v>613800</v>
      </c>
      <c r="B163" s="44" t="s">
        <v>175</v>
      </c>
      <c r="C163" s="68">
        <v>1000</v>
      </c>
      <c r="D163" s="45">
        <v>138</v>
      </c>
      <c r="E163" s="293">
        <f t="shared" si="6"/>
        <v>13.8</v>
      </c>
      <c r="F163" s="7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1:29" ht="14.1" customHeight="1" x14ac:dyDescent="0.25">
      <c r="A164" s="56">
        <v>613900</v>
      </c>
      <c r="B164" s="50" t="s">
        <v>145</v>
      </c>
      <c r="C164" s="48">
        <f>SUM(C165:C167)</f>
        <v>119500</v>
      </c>
      <c r="D164" s="48">
        <f>SUM(D165:D167)</f>
        <v>113014</v>
      </c>
      <c r="E164" s="292">
        <f t="shared" si="6"/>
        <v>94.572384937238496</v>
      </c>
      <c r="F164" s="7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1:29" ht="14.1" customHeight="1" x14ac:dyDescent="0.25">
      <c r="A165" s="43"/>
      <c r="B165" s="44" t="s">
        <v>40</v>
      </c>
      <c r="C165" s="45">
        <v>90000</v>
      </c>
      <c r="D165" s="45">
        <v>79390</v>
      </c>
      <c r="E165" s="293">
        <f t="shared" si="6"/>
        <v>88.211111111111109</v>
      </c>
      <c r="F165" s="7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1:29" ht="14.1" customHeight="1" x14ac:dyDescent="0.25">
      <c r="A166" s="43"/>
      <c r="B166" s="44" t="s">
        <v>144</v>
      </c>
      <c r="C166" s="45">
        <v>19000</v>
      </c>
      <c r="D166" s="45">
        <v>18468</v>
      </c>
      <c r="E166" s="293">
        <f t="shared" si="6"/>
        <v>97.2</v>
      </c>
      <c r="F166" s="7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1:29" ht="14.1" customHeight="1" x14ac:dyDescent="0.25">
      <c r="A167" s="43"/>
      <c r="B167" s="44" t="s">
        <v>48</v>
      </c>
      <c r="C167" s="45">
        <v>10500</v>
      </c>
      <c r="D167" s="45">
        <v>15156</v>
      </c>
      <c r="E167" s="293">
        <f t="shared" si="6"/>
        <v>144.34285714285716</v>
      </c>
      <c r="F167" s="7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1:29" ht="14.1" customHeight="1" thickBot="1" x14ac:dyDescent="0.3">
      <c r="A168" s="51"/>
      <c r="B168" s="64" t="s">
        <v>41</v>
      </c>
      <c r="C168" s="98">
        <v>2</v>
      </c>
      <c r="D168" s="98">
        <v>2</v>
      </c>
      <c r="E168" s="223">
        <f t="shared" si="6"/>
        <v>100</v>
      </c>
      <c r="F168" s="7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1:29" ht="15" customHeight="1" thickBot="1" x14ac:dyDescent="0.3">
      <c r="A169" s="119">
        <v>102</v>
      </c>
      <c r="B169" s="120" t="s">
        <v>42</v>
      </c>
      <c r="C169" s="186">
        <f>SUM(C170:C173)</f>
        <v>70570</v>
      </c>
      <c r="D169" s="186">
        <f>SUM(D170:D173)</f>
        <v>69978</v>
      </c>
      <c r="E169" s="169">
        <f t="shared" si="6"/>
        <v>99.161116621793965</v>
      </c>
      <c r="F169" s="7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1:29" ht="14.1" customHeight="1" x14ac:dyDescent="0.25">
      <c r="A170" s="99">
        <v>611100</v>
      </c>
      <c r="B170" s="100" t="s">
        <v>318</v>
      </c>
      <c r="C170" s="155">
        <v>56300</v>
      </c>
      <c r="D170" s="155">
        <v>55997</v>
      </c>
      <c r="E170" s="221">
        <f t="shared" si="6"/>
        <v>99.461811722912969</v>
      </c>
      <c r="F170" s="7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1:29" ht="14.1" customHeight="1" x14ac:dyDescent="0.25">
      <c r="A171" s="102">
        <v>611200</v>
      </c>
      <c r="B171" s="103" t="s">
        <v>43</v>
      </c>
      <c r="C171" s="45">
        <v>8000</v>
      </c>
      <c r="D171" s="45">
        <v>7908</v>
      </c>
      <c r="E171" s="293">
        <f t="shared" si="6"/>
        <v>98.850000000000009</v>
      </c>
      <c r="F171" s="7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1:29" ht="14.1" customHeight="1" x14ac:dyDescent="0.25">
      <c r="A172" s="102">
        <v>612000</v>
      </c>
      <c r="B172" s="103" t="s">
        <v>25</v>
      </c>
      <c r="C172" s="45">
        <v>5920</v>
      </c>
      <c r="D172" s="45">
        <v>5880</v>
      </c>
      <c r="E172" s="293">
        <f t="shared" si="6"/>
        <v>99.324324324324323</v>
      </c>
      <c r="F172" s="7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1:29" ht="14.1" customHeight="1" x14ac:dyDescent="0.25">
      <c r="A173" s="199">
        <v>613000</v>
      </c>
      <c r="B173" s="200" t="s">
        <v>26</v>
      </c>
      <c r="C173" s="48">
        <f>SUM(C174:C175)</f>
        <v>350</v>
      </c>
      <c r="D173" s="48">
        <f>SUM(D174:D175)</f>
        <v>193</v>
      </c>
      <c r="E173" s="292">
        <f t="shared" si="6"/>
        <v>55.142857142857139</v>
      </c>
      <c r="F173" s="7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1:29" ht="14.1" customHeight="1" x14ac:dyDescent="0.25">
      <c r="A174" s="178">
        <v>613100</v>
      </c>
      <c r="B174" s="179" t="s">
        <v>27</v>
      </c>
      <c r="C174" s="139">
        <v>100</v>
      </c>
      <c r="D174" s="139"/>
      <c r="E174" s="293">
        <f t="shared" si="6"/>
        <v>0</v>
      </c>
      <c r="F174" s="7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1:29" ht="14.1" customHeight="1" x14ac:dyDescent="0.25">
      <c r="A175" s="178">
        <v>613900</v>
      </c>
      <c r="B175" s="179" t="s">
        <v>145</v>
      </c>
      <c r="C175" s="139">
        <v>250</v>
      </c>
      <c r="D175" s="139">
        <v>193</v>
      </c>
      <c r="E175" s="293">
        <f t="shared" si="6"/>
        <v>77.2</v>
      </c>
      <c r="F175" s="7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1:29" s="10" customFormat="1" ht="14.1" customHeight="1" thickBot="1" x14ac:dyDescent="0.3">
      <c r="A176" s="205"/>
      <c r="B176" s="206" t="s">
        <v>41</v>
      </c>
      <c r="C176" s="98">
        <v>3</v>
      </c>
      <c r="D176" s="98">
        <v>3</v>
      </c>
      <c r="E176" s="294">
        <f t="shared" si="6"/>
        <v>100</v>
      </c>
    </row>
    <row r="177" spans="1:29" ht="15" customHeight="1" thickBot="1" x14ac:dyDescent="0.3">
      <c r="A177" s="104">
        <v>103</v>
      </c>
      <c r="B177" s="105" t="s">
        <v>44</v>
      </c>
      <c r="C177" s="106">
        <f>C178+C179+C185+C186</f>
        <v>428320</v>
      </c>
      <c r="D177" s="318">
        <f>D178+D179+D185+D186</f>
        <v>428869</v>
      </c>
      <c r="E177" s="295">
        <f>(D177/C177)*100</f>
        <v>100.12817519611505</v>
      </c>
      <c r="F177" s="7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1:29" ht="14.1" customHeight="1" x14ac:dyDescent="0.25">
      <c r="A178" s="54">
        <v>611100</v>
      </c>
      <c r="B178" s="41" t="s">
        <v>318</v>
      </c>
      <c r="C178" s="168">
        <v>193000</v>
      </c>
      <c r="D178" s="177">
        <v>191745</v>
      </c>
      <c r="E178" s="320">
        <f t="shared" ref="E178:E192" si="7">(D178/C178)*100</f>
        <v>99.349740932642476</v>
      </c>
      <c r="F178" s="7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1:29" ht="14.1" customHeight="1" x14ac:dyDescent="0.25">
      <c r="A179" s="56">
        <v>611200</v>
      </c>
      <c r="B179" s="50" t="s">
        <v>60</v>
      </c>
      <c r="C179" s="48">
        <f>C180+C181</f>
        <v>74050</v>
      </c>
      <c r="D179" s="172">
        <v>71049</v>
      </c>
      <c r="E179" s="292">
        <f t="shared" si="7"/>
        <v>95.94733288318703</v>
      </c>
      <c r="F179" s="7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1:29" ht="14.1" customHeight="1" x14ac:dyDescent="0.25">
      <c r="A180" s="43">
        <v>611210</v>
      </c>
      <c r="B180" s="44" t="s">
        <v>38</v>
      </c>
      <c r="C180" s="45">
        <v>6050</v>
      </c>
      <c r="D180" s="171">
        <v>4942</v>
      </c>
      <c r="E180" s="293">
        <f t="shared" si="7"/>
        <v>81.685950413223139</v>
      </c>
      <c r="F180" s="7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1:29" ht="14.1" customHeight="1" x14ac:dyDescent="0.25">
      <c r="A181" s="107">
        <v>611220</v>
      </c>
      <c r="B181" s="108" t="s">
        <v>45</v>
      </c>
      <c r="C181" s="109">
        <f>SUM(C182:C184)</f>
        <v>68000</v>
      </c>
      <c r="D181" s="253">
        <f>SUM(D182:D184)</f>
        <v>66107</v>
      </c>
      <c r="E181" s="293">
        <f t="shared" si="7"/>
        <v>97.216176470588238</v>
      </c>
      <c r="F181" s="7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1:29" ht="14.1" customHeight="1" x14ac:dyDescent="0.25">
      <c r="A182" s="43">
        <v>611221</v>
      </c>
      <c r="B182" s="44" t="s">
        <v>46</v>
      </c>
      <c r="C182" s="45">
        <v>13500</v>
      </c>
      <c r="D182" s="171">
        <v>11908</v>
      </c>
      <c r="E182" s="293">
        <f t="shared" si="7"/>
        <v>88.207407407407416</v>
      </c>
      <c r="F182" s="7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1:29" ht="14.1" customHeight="1" x14ac:dyDescent="0.25">
      <c r="A183" s="43">
        <v>611225</v>
      </c>
      <c r="B183" s="44" t="s">
        <v>197</v>
      </c>
      <c r="C183" s="45">
        <v>45000</v>
      </c>
      <c r="D183" s="171">
        <v>44642</v>
      </c>
      <c r="E183" s="293">
        <f t="shared" si="7"/>
        <v>99.204444444444434</v>
      </c>
      <c r="F183" s="7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1:29" ht="14.1" customHeight="1" x14ac:dyDescent="0.25">
      <c r="A184" s="43"/>
      <c r="B184" s="44" t="s">
        <v>39</v>
      </c>
      <c r="C184" s="45">
        <v>9500</v>
      </c>
      <c r="D184" s="171">
        <v>9557</v>
      </c>
      <c r="E184" s="293">
        <f t="shared" si="7"/>
        <v>100.6</v>
      </c>
      <c r="F184" s="7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1:29" ht="14.1" customHeight="1" x14ac:dyDescent="0.25">
      <c r="A185" s="56">
        <v>612000</v>
      </c>
      <c r="B185" s="50" t="s">
        <v>25</v>
      </c>
      <c r="C185" s="48">
        <v>20270</v>
      </c>
      <c r="D185" s="172">
        <v>20133</v>
      </c>
      <c r="E185" s="292">
        <f t="shared" si="7"/>
        <v>99.324124321657621</v>
      </c>
      <c r="F185" s="7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1:29" ht="14.1" customHeight="1" x14ac:dyDescent="0.25">
      <c r="A186" s="56">
        <v>613000</v>
      </c>
      <c r="B186" s="50" t="s">
        <v>26</v>
      </c>
      <c r="C186" s="48">
        <f>C187+C188</f>
        <v>141000</v>
      </c>
      <c r="D186" s="172">
        <f>D187+D188</f>
        <v>145942</v>
      </c>
      <c r="E186" s="292">
        <f t="shared" si="7"/>
        <v>103.50496453900708</v>
      </c>
      <c r="F186" s="7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1:29" ht="14.1" customHeight="1" x14ac:dyDescent="0.25">
      <c r="A187" s="43">
        <v>613100</v>
      </c>
      <c r="B187" s="44" t="s">
        <v>27</v>
      </c>
      <c r="C187" s="45">
        <v>11000</v>
      </c>
      <c r="D187" s="171">
        <v>11294</v>
      </c>
      <c r="E187" s="293">
        <f t="shared" si="7"/>
        <v>102.67272727272727</v>
      </c>
      <c r="F187" s="7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1:29" ht="14.1" customHeight="1" x14ac:dyDescent="0.25">
      <c r="A188" s="43">
        <v>613900</v>
      </c>
      <c r="B188" s="44" t="s">
        <v>145</v>
      </c>
      <c r="C188" s="110">
        <f>SUM(C189:C191)</f>
        <v>130000</v>
      </c>
      <c r="D188" s="264">
        <f>SUM(D189:D191)</f>
        <v>134648</v>
      </c>
      <c r="E188" s="292">
        <f t="shared" si="7"/>
        <v>103.57538461538462</v>
      </c>
      <c r="F188" s="7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1:29" ht="14.1" customHeight="1" x14ac:dyDescent="0.25">
      <c r="A189" s="43"/>
      <c r="B189" s="44" t="s">
        <v>49</v>
      </c>
      <c r="C189" s="68">
        <v>35000</v>
      </c>
      <c r="D189" s="171">
        <v>35149</v>
      </c>
      <c r="E189" s="293">
        <f t="shared" si="7"/>
        <v>100.42571428571429</v>
      </c>
      <c r="F189" s="7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1:29" ht="14.1" customHeight="1" x14ac:dyDescent="0.25">
      <c r="A190" s="43"/>
      <c r="B190" s="44" t="s">
        <v>211</v>
      </c>
      <c r="C190" s="68">
        <v>25000</v>
      </c>
      <c r="D190" s="173">
        <v>24951</v>
      </c>
      <c r="E190" s="293">
        <f t="shared" si="7"/>
        <v>99.804000000000002</v>
      </c>
      <c r="F190" s="7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1:29" ht="14.1" customHeight="1" x14ac:dyDescent="0.25">
      <c r="A191" s="43"/>
      <c r="B191" s="44" t="s">
        <v>47</v>
      </c>
      <c r="C191" s="68">
        <v>70000</v>
      </c>
      <c r="D191" s="173">
        <v>74548</v>
      </c>
      <c r="E191" s="293">
        <f t="shared" si="7"/>
        <v>106.49714285714286</v>
      </c>
      <c r="F191" s="7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1:29" ht="14.1" customHeight="1" thickBot="1" x14ac:dyDescent="0.3">
      <c r="A192" s="51"/>
      <c r="B192" s="64" t="s">
        <v>41</v>
      </c>
      <c r="C192" s="53">
        <v>7</v>
      </c>
      <c r="D192" s="176">
        <v>7</v>
      </c>
      <c r="E192" s="223">
        <f t="shared" si="7"/>
        <v>100</v>
      </c>
      <c r="F192" s="7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1:29" ht="15" customHeight="1" thickBot="1" x14ac:dyDescent="0.3">
      <c r="A193" s="28">
        <v>104</v>
      </c>
      <c r="B193" s="71" t="s">
        <v>262</v>
      </c>
      <c r="C193" s="106">
        <f>SUM(C194:C197)</f>
        <v>362920</v>
      </c>
      <c r="D193" s="106">
        <f>SUM(D194:D197)</f>
        <v>355371</v>
      </c>
      <c r="E193" s="295">
        <f>(D193/C193)*100</f>
        <v>97.919927256695701</v>
      </c>
      <c r="F193" s="7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1:29" ht="14.1" customHeight="1" x14ac:dyDescent="0.25">
      <c r="A194" s="97">
        <v>611100</v>
      </c>
      <c r="B194" s="111" t="s">
        <v>318</v>
      </c>
      <c r="C194" s="101">
        <v>263000</v>
      </c>
      <c r="D194" s="252">
        <v>260911</v>
      </c>
      <c r="E194" s="270">
        <f t="shared" ref="E194:E198" si="8">(D194/C194)*100</f>
        <v>99.205703422053233</v>
      </c>
      <c r="F194" s="7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1:29" ht="14.1" customHeight="1" x14ac:dyDescent="0.25">
      <c r="A195" s="43">
        <v>611200</v>
      </c>
      <c r="B195" s="44" t="s">
        <v>60</v>
      </c>
      <c r="C195" s="45">
        <v>71000</v>
      </c>
      <c r="D195" s="171">
        <v>65863</v>
      </c>
      <c r="E195" s="293">
        <f t="shared" si="8"/>
        <v>92.764788732394365</v>
      </c>
      <c r="F195" s="7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1:29" ht="14.1" customHeight="1" x14ac:dyDescent="0.25">
      <c r="A196" s="43">
        <v>612000</v>
      </c>
      <c r="B196" s="44" t="s">
        <v>25</v>
      </c>
      <c r="C196" s="45">
        <v>27620</v>
      </c>
      <c r="D196" s="171">
        <v>27396</v>
      </c>
      <c r="E196" s="293">
        <f t="shared" si="8"/>
        <v>99.188993482983349</v>
      </c>
      <c r="F196" s="7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1:29" ht="14.1" customHeight="1" x14ac:dyDescent="0.25">
      <c r="A197" s="46">
        <v>613000</v>
      </c>
      <c r="B197" s="182" t="s">
        <v>26</v>
      </c>
      <c r="C197" s="109">
        <f>SUM(C198:C198)</f>
        <v>1300</v>
      </c>
      <c r="D197" s="253">
        <f>SUM(D198:D198)</f>
        <v>1201</v>
      </c>
      <c r="E197" s="293">
        <f t="shared" si="8"/>
        <v>92.384615384615387</v>
      </c>
      <c r="F197" s="7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1:29" ht="14.1" customHeight="1" x14ac:dyDescent="0.25">
      <c r="A198" s="180">
        <v>613900</v>
      </c>
      <c r="B198" s="181" t="s">
        <v>145</v>
      </c>
      <c r="C198" s="139">
        <v>1300</v>
      </c>
      <c r="D198" s="225">
        <v>1201</v>
      </c>
      <c r="E198" s="293">
        <f t="shared" si="8"/>
        <v>92.384615384615387</v>
      </c>
      <c r="F198" s="7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1:29" ht="14.1" customHeight="1" thickBot="1" x14ac:dyDescent="0.3">
      <c r="A199" s="51"/>
      <c r="B199" s="64" t="s">
        <v>323</v>
      </c>
      <c r="C199" s="98" t="s">
        <v>369</v>
      </c>
      <c r="D199" s="98" t="s">
        <v>369</v>
      </c>
      <c r="E199" s="223"/>
      <c r="F199" s="7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1:29" ht="15" customHeight="1" thickBot="1" x14ac:dyDescent="0.3">
      <c r="A200" s="72"/>
      <c r="B200" s="34" t="s">
        <v>305</v>
      </c>
      <c r="C200" s="106">
        <f>C154+C169+C177+C193</f>
        <v>1078360</v>
      </c>
      <c r="D200" s="106">
        <f>D154+D169+D177+D193</f>
        <v>1062255</v>
      </c>
      <c r="E200" s="96">
        <f>(D200/C200)*100</f>
        <v>98.506528432063504</v>
      </c>
      <c r="F200" s="7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  <row r="201" spans="1:29" ht="15" customHeight="1" thickBot="1" x14ac:dyDescent="0.3">
      <c r="A201" s="119">
        <v>11</v>
      </c>
      <c r="B201" s="144" t="s">
        <v>50</v>
      </c>
      <c r="C201" s="186">
        <f>SUM(C202:C205)</f>
        <v>290435</v>
      </c>
      <c r="D201" s="186">
        <f>SUM(D202:D205)</f>
        <v>289138</v>
      </c>
      <c r="E201" s="295">
        <f t="shared" ref="E201:E215" si="9">(D201/C201)*100</f>
        <v>99.553428477972687</v>
      </c>
      <c r="F201" s="7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</row>
    <row r="202" spans="1:29" ht="14.1" customHeight="1" x14ac:dyDescent="0.25">
      <c r="A202" s="97">
        <v>611100</v>
      </c>
      <c r="B202" s="111" t="s">
        <v>24</v>
      </c>
      <c r="C202" s="101">
        <v>220000</v>
      </c>
      <c r="D202" s="101">
        <v>219283</v>
      </c>
      <c r="E202" s="270">
        <f t="shared" si="9"/>
        <v>99.674090909090907</v>
      </c>
      <c r="F202" s="7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</row>
    <row r="203" spans="1:29" ht="14.1" customHeight="1" x14ac:dyDescent="0.25">
      <c r="A203" s="43">
        <v>611200</v>
      </c>
      <c r="B203" s="44" t="s">
        <v>43</v>
      </c>
      <c r="C203" s="45">
        <v>44300</v>
      </c>
      <c r="D203" s="45">
        <v>44082</v>
      </c>
      <c r="E203" s="293">
        <f t="shared" si="9"/>
        <v>99.507900677200894</v>
      </c>
      <c r="F203" s="7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</row>
    <row r="204" spans="1:29" ht="14.1" customHeight="1" x14ac:dyDescent="0.25">
      <c r="A204" s="43">
        <v>612000</v>
      </c>
      <c r="B204" s="44" t="s">
        <v>25</v>
      </c>
      <c r="C204" s="45">
        <v>23135</v>
      </c>
      <c r="D204" s="45">
        <v>23025</v>
      </c>
      <c r="E204" s="293">
        <f t="shared" si="9"/>
        <v>99.524529933001944</v>
      </c>
      <c r="F204" s="7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</row>
    <row r="205" spans="1:29" ht="14.1" customHeight="1" x14ac:dyDescent="0.25">
      <c r="A205" s="107">
        <v>613000</v>
      </c>
      <c r="B205" s="108" t="s">
        <v>26</v>
      </c>
      <c r="C205" s="109">
        <f>C206+C207</f>
        <v>3000</v>
      </c>
      <c r="D205" s="109">
        <f>D206+D207</f>
        <v>2748</v>
      </c>
      <c r="E205" s="293">
        <f t="shared" si="9"/>
        <v>91.600000000000009</v>
      </c>
      <c r="F205" s="7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</row>
    <row r="206" spans="1:29" ht="14.1" customHeight="1" x14ac:dyDescent="0.25">
      <c r="A206" s="180">
        <v>613100</v>
      </c>
      <c r="B206" s="181" t="s">
        <v>27</v>
      </c>
      <c r="C206" s="139">
        <v>500</v>
      </c>
      <c r="D206" s="139">
        <v>200</v>
      </c>
      <c r="E206" s="293">
        <f t="shared" si="9"/>
        <v>40</v>
      </c>
      <c r="F206" s="7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</row>
    <row r="207" spans="1:29" ht="14.1" customHeight="1" x14ac:dyDescent="0.25">
      <c r="A207" s="180">
        <v>613900</v>
      </c>
      <c r="B207" s="181" t="s">
        <v>145</v>
      </c>
      <c r="C207" s="139">
        <v>2500</v>
      </c>
      <c r="D207" s="139">
        <v>2548</v>
      </c>
      <c r="E207" s="293">
        <f t="shared" si="9"/>
        <v>101.92000000000002</v>
      </c>
      <c r="F207" s="7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</row>
    <row r="208" spans="1:29" ht="14.1" customHeight="1" thickBot="1" x14ac:dyDescent="0.3">
      <c r="A208" s="51"/>
      <c r="B208" s="64" t="s">
        <v>41</v>
      </c>
      <c r="C208" s="188" t="s">
        <v>359</v>
      </c>
      <c r="D208" s="188" t="s">
        <v>359</v>
      </c>
      <c r="E208" s="223"/>
      <c r="F208" s="7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</row>
    <row r="209" spans="1:29" ht="15" customHeight="1" thickBot="1" x14ac:dyDescent="0.3">
      <c r="A209" s="28">
        <v>12</v>
      </c>
      <c r="B209" s="85" t="s">
        <v>298</v>
      </c>
      <c r="C209" s="106">
        <f>C210+C211+C212+C213</f>
        <v>360320</v>
      </c>
      <c r="D209" s="106">
        <f>D210+D211+D212+D213</f>
        <v>356581</v>
      </c>
      <c r="E209" s="295">
        <f t="shared" si="9"/>
        <v>98.96231127886324</v>
      </c>
      <c r="F209" s="7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</row>
    <row r="210" spans="1:29" ht="14.1" customHeight="1" x14ac:dyDescent="0.25">
      <c r="A210" s="97">
        <v>611100</v>
      </c>
      <c r="B210" s="111" t="s">
        <v>318</v>
      </c>
      <c r="C210" s="101">
        <v>284000</v>
      </c>
      <c r="D210" s="101">
        <v>282614</v>
      </c>
      <c r="E210" s="221">
        <f t="shared" si="9"/>
        <v>99.511971830985914</v>
      </c>
      <c r="F210" s="7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</row>
    <row r="211" spans="1:29" ht="14.1" customHeight="1" x14ac:dyDescent="0.25">
      <c r="A211" s="43">
        <v>611200</v>
      </c>
      <c r="B211" s="44" t="s">
        <v>60</v>
      </c>
      <c r="C211" s="45">
        <v>43000</v>
      </c>
      <c r="D211" s="45">
        <v>41621</v>
      </c>
      <c r="E211" s="293">
        <f t="shared" si="9"/>
        <v>96.793023255813949</v>
      </c>
      <c r="F211" s="7"/>
      <c r="G211" s="18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</row>
    <row r="212" spans="1:29" ht="14.1" customHeight="1" x14ac:dyDescent="0.25">
      <c r="A212" s="43">
        <v>612000</v>
      </c>
      <c r="B212" s="44" t="s">
        <v>25</v>
      </c>
      <c r="C212" s="45">
        <v>29820</v>
      </c>
      <c r="D212" s="45">
        <v>29674</v>
      </c>
      <c r="E212" s="293">
        <f t="shared" si="9"/>
        <v>99.510395707578809</v>
      </c>
      <c r="F212" s="7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</row>
    <row r="213" spans="1:29" ht="14.1" customHeight="1" x14ac:dyDescent="0.25">
      <c r="A213" s="107">
        <v>613000</v>
      </c>
      <c r="B213" s="108" t="s">
        <v>26</v>
      </c>
      <c r="C213" s="109">
        <f>C214+C215</f>
        <v>3500</v>
      </c>
      <c r="D213" s="109">
        <f>D214+D215</f>
        <v>2672</v>
      </c>
      <c r="E213" s="293">
        <f t="shared" si="9"/>
        <v>76.342857142857142</v>
      </c>
      <c r="F213" s="7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</row>
    <row r="214" spans="1:29" ht="14.1" customHeight="1" x14ac:dyDescent="0.25">
      <c r="A214" s="180">
        <v>613100</v>
      </c>
      <c r="B214" s="181" t="s">
        <v>27</v>
      </c>
      <c r="C214" s="139">
        <v>1000</v>
      </c>
      <c r="D214" s="139">
        <v>697</v>
      </c>
      <c r="E214" s="293">
        <f t="shared" si="9"/>
        <v>69.699999999999989</v>
      </c>
      <c r="F214" s="7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</row>
    <row r="215" spans="1:29" ht="14.1" customHeight="1" thickBot="1" x14ac:dyDescent="0.3">
      <c r="A215" s="192">
        <v>613900</v>
      </c>
      <c r="B215" s="193" t="s">
        <v>145</v>
      </c>
      <c r="C215" s="53">
        <v>2500</v>
      </c>
      <c r="D215" s="53">
        <v>1975</v>
      </c>
      <c r="E215" s="294">
        <f t="shared" si="9"/>
        <v>79</v>
      </c>
      <c r="F215" s="7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</row>
    <row r="216" spans="1:29" ht="14.1" customHeight="1" thickBot="1" x14ac:dyDescent="0.3">
      <c r="A216" s="72"/>
      <c r="B216" s="73" t="s">
        <v>41</v>
      </c>
      <c r="C216" s="324" t="s">
        <v>370</v>
      </c>
      <c r="D216" s="324" t="s">
        <v>370</v>
      </c>
      <c r="E216" s="224"/>
      <c r="F216" s="7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</row>
    <row r="217" spans="1:29" ht="15" customHeight="1" thickBot="1" x14ac:dyDescent="0.3">
      <c r="A217" s="28">
        <v>13</v>
      </c>
      <c r="B217" s="85" t="s">
        <v>57</v>
      </c>
      <c r="C217" s="35">
        <f>SUM(C218:C221)</f>
        <v>209710</v>
      </c>
      <c r="D217" s="106">
        <f>SUM(D218:D221)</f>
        <v>207538</v>
      </c>
      <c r="E217" s="295">
        <f>(D217/C217)*100</f>
        <v>98.964284011253639</v>
      </c>
      <c r="F217" s="7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</row>
    <row r="218" spans="1:29" ht="14.1" customHeight="1" x14ac:dyDescent="0.25">
      <c r="A218" s="97">
        <v>611100</v>
      </c>
      <c r="B218" s="111" t="s">
        <v>318</v>
      </c>
      <c r="C218" s="101">
        <v>161000</v>
      </c>
      <c r="D218" s="101">
        <v>160474</v>
      </c>
      <c r="E218" s="296">
        <f t="shared" ref="E218:E223" si="10">(D218/C218)*100</f>
        <v>99.673291925465833</v>
      </c>
      <c r="F218" s="7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</row>
    <row r="219" spans="1:29" ht="14.1" customHeight="1" x14ac:dyDescent="0.25">
      <c r="A219" s="43">
        <v>611200</v>
      </c>
      <c r="B219" s="44" t="s">
        <v>43</v>
      </c>
      <c r="C219" s="45">
        <v>30000</v>
      </c>
      <c r="D219" s="45">
        <v>28702</v>
      </c>
      <c r="E219" s="268">
        <f t="shared" si="10"/>
        <v>95.673333333333332</v>
      </c>
      <c r="F219" s="7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</row>
    <row r="220" spans="1:29" ht="14.1" customHeight="1" x14ac:dyDescent="0.25">
      <c r="A220" s="43">
        <v>612000</v>
      </c>
      <c r="B220" s="44" t="s">
        <v>25</v>
      </c>
      <c r="C220" s="45">
        <v>16910</v>
      </c>
      <c r="D220" s="45">
        <v>16850</v>
      </c>
      <c r="E220" s="268">
        <f t="shared" si="10"/>
        <v>99.645180366646954</v>
      </c>
      <c r="F220" s="7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</row>
    <row r="221" spans="1:29" ht="14.1" customHeight="1" x14ac:dyDescent="0.25">
      <c r="A221" s="46">
        <v>613000</v>
      </c>
      <c r="B221" s="182" t="s">
        <v>26</v>
      </c>
      <c r="C221" s="109">
        <f>C222+C223</f>
        <v>1800</v>
      </c>
      <c r="D221" s="109">
        <f>D222+D223</f>
        <v>1512</v>
      </c>
      <c r="E221" s="268">
        <f t="shared" si="10"/>
        <v>84</v>
      </c>
      <c r="F221" s="7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</row>
    <row r="222" spans="1:29" ht="14.1" customHeight="1" x14ac:dyDescent="0.25">
      <c r="A222" s="180">
        <v>613100</v>
      </c>
      <c r="B222" s="181" t="s">
        <v>27</v>
      </c>
      <c r="C222" s="139">
        <v>900</v>
      </c>
      <c r="D222" s="139">
        <v>775</v>
      </c>
      <c r="E222" s="268">
        <f t="shared" si="10"/>
        <v>86.111111111111114</v>
      </c>
      <c r="F222" s="7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</row>
    <row r="223" spans="1:29" ht="14.1" customHeight="1" x14ac:dyDescent="0.25">
      <c r="A223" s="180">
        <v>613900</v>
      </c>
      <c r="B223" s="181" t="s">
        <v>145</v>
      </c>
      <c r="C223" s="139">
        <v>900</v>
      </c>
      <c r="D223" s="139">
        <v>737</v>
      </c>
      <c r="E223" s="268">
        <f t="shared" si="10"/>
        <v>81.888888888888886</v>
      </c>
      <c r="F223" s="7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</row>
    <row r="224" spans="1:29" ht="14.1" customHeight="1" thickBot="1" x14ac:dyDescent="0.3">
      <c r="A224" s="51"/>
      <c r="B224" s="64" t="s">
        <v>41</v>
      </c>
      <c r="C224" s="208">
        <v>8</v>
      </c>
      <c r="D224" s="208">
        <v>8</v>
      </c>
      <c r="E224" s="251"/>
      <c r="F224" s="7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</row>
    <row r="225" spans="1:29" ht="15" customHeight="1" thickBot="1" x14ac:dyDescent="0.3">
      <c r="A225" s="119">
        <v>14</v>
      </c>
      <c r="B225" s="156" t="s">
        <v>219</v>
      </c>
      <c r="C225" s="186">
        <f>SUM(C226:C229)</f>
        <v>274550</v>
      </c>
      <c r="D225" s="186">
        <f>SUM(D226:D229)</f>
        <v>263707</v>
      </c>
      <c r="E225" s="295">
        <f>(D225/C225)*100</f>
        <v>96.050628300855948</v>
      </c>
      <c r="F225" s="7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</row>
    <row r="226" spans="1:29" ht="14.1" customHeight="1" x14ac:dyDescent="0.25">
      <c r="A226" s="97">
        <v>611100</v>
      </c>
      <c r="B226" s="111" t="s">
        <v>318</v>
      </c>
      <c r="C226" s="101">
        <v>205000</v>
      </c>
      <c r="D226" s="252">
        <v>199025</v>
      </c>
      <c r="E226" s="221">
        <f t="shared" ref="E226:E231" si="11">(D226/C226)*100</f>
        <v>97.08536585365853</v>
      </c>
      <c r="F226" s="7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</row>
    <row r="227" spans="1:29" ht="14.1" customHeight="1" x14ac:dyDescent="0.25">
      <c r="A227" s="43">
        <v>611200</v>
      </c>
      <c r="B227" s="44" t="s">
        <v>43</v>
      </c>
      <c r="C227" s="45">
        <v>45000</v>
      </c>
      <c r="D227" s="171">
        <v>41722</v>
      </c>
      <c r="E227" s="293">
        <f t="shared" si="11"/>
        <v>92.715555555555554</v>
      </c>
      <c r="F227" s="7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</row>
    <row r="228" spans="1:29" ht="14.1" customHeight="1" x14ac:dyDescent="0.25">
      <c r="A228" s="43">
        <v>612000</v>
      </c>
      <c r="B228" s="44" t="s">
        <v>25</v>
      </c>
      <c r="C228" s="45">
        <v>21550</v>
      </c>
      <c r="D228" s="171">
        <v>20898</v>
      </c>
      <c r="E228" s="293">
        <f t="shared" si="11"/>
        <v>96.974477958236662</v>
      </c>
      <c r="F228" s="7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</row>
    <row r="229" spans="1:29" ht="14.1" customHeight="1" x14ac:dyDescent="0.25">
      <c r="A229" s="107">
        <v>613000</v>
      </c>
      <c r="B229" s="108" t="s">
        <v>26</v>
      </c>
      <c r="C229" s="109">
        <f>C230+C231</f>
        <v>3000</v>
      </c>
      <c r="D229" s="253">
        <f>D230+D231</f>
        <v>2062</v>
      </c>
      <c r="E229" s="293">
        <f t="shared" si="11"/>
        <v>68.733333333333334</v>
      </c>
      <c r="F229" s="7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</row>
    <row r="230" spans="1:29" ht="14.1" customHeight="1" x14ac:dyDescent="0.25">
      <c r="A230" s="180">
        <v>613100</v>
      </c>
      <c r="B230" s="181" t="s">
        <v>27</v>
      </c>
      <c r="C230" s="185">
        <v>1000</v>
      </c>
      <c r="D230" s="254">
        <v>475</v>
      </c>
      <c r="E230" s="293">
        <f t="shared" si="11"/>
        <v>47.5</v>
      </c>
      <c r="F230" s="7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</row>
    <row r="231" spans="1:29" ht="14.1" customHeight="1" thickBot="1" x14ac:dyDescent="0.3">
      <c r="A231" s="192">
        <v>613900</v>
      </c>
      <c r="B231" s="193" t="s">
        <v>145</v>
      </c>
      <c r="C231" s="209">
        <v>2000</v>
      </c>
      <c r="D231" s="255">
        <v>1587</v>
      </c>
      <c r="E231" s="294">
        <f t="shared" si="11"/>
        <v>79.349999999999994</v>
      </c>
      <c r="F231" s="7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</row>
    <row r="232" spans="1:29" ht="14.1" customHeight="1" thickBot="1" x14ac:dyDescent="0.3">
      <c r="A232" s="122"/>
      <c r="B232" s="123" t="s">
        <v>41</v>
      </c>
      <c r="C232" s="236" t="s">
        <v>371</v>
      </c>
      <c r="D232" s="236" t="s">
        <v>371</v>
      </c>
      <c r="E232" s="223"/>
      <c r="F232" s="7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</row>
    <row r="233" spans="1:29" ht="15" customHeight="1" thickBot="1" x14ac:dyDescent="0.3">
      <c r="A233" s="119">
        <v>15</v>
      </c>
      <c r="B233" s="156" t="s">
        <v>220</v>
      </c>
      <c r="C233" s="186">
        <f>SUM(C234:C237)</f>
        <v>100400</v>
      </c>
      <c r="D233" s="186">
        <f>SUM(D234:D237)</f>
        <v>94110</v>
      </c>
      <c r="E233" s="169">
        <f>(D233/C233)*100</f>
        <v>93.735059760956176</v>
      </c>
      <c r="F233" s="7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</row>
    <row r="234" spans="1:29" ht="14.1" customHeight="1" x14ac:dyDescent="0.25">
      <c r="A234" s="97">
        <v>611100</v>
      </c>
      <c r="B234" s="111" t="s">
        <v>318</v>
      </c>
      <c r="C234" s="101">
        <v>80000</v>
      </c>
      <c r="D234" s="252">
        <v>76036</v>
      </c>
      <c r="E234" s="221">
        <f t="shared" ref="E234:E240" si="12">(D234/C234)*100</f>
        <v>95.045000000000002</v>
      </c>
      <c r="F234" s="7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</row>
    <row r="235" spans="1:29" ht="14.1" customHeight="1" x14ac:dyDescent="0.25">
      <c r="A235" s="43">
        <v>611200</v>
      </c>
      <c r="B235" s="44" t="s">
        <v>43</v>
      </c>
      <c r="C235" s="45">
        <v>10500</v>
      </c>
      <c r="D235" s="171">
        <v>9455</v>
      </c>
      <c r="E235" s="293">
        <f t="shared" si="12"/>
        <v>90.047619047619037</v>
      </c>
      <c r="F235" s="7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</row>
    <row r="236" spans="1:29" ht="14.1" customHeight="1" x14ac:dyDescent="0.25">
      <c r="A236" s="43">
        <v>612000</v>
      </c>
      <c r="B236" s="44" t="s">
        <v>25</v>
      </c>
      <c r="C236" s="45">
        <v>8400</v>
      </c>
      <c r="D236" s="171">
        <v>7984</v>
      </c>
      <c r="E236" s="293">
        <f t="shared" si="12"/>
        <v>95.047619047619051</v>
      </c>
      <c r="F236" s="7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</row>
    <row r="237" spans="1:29" ht="14.1" customHeight="1" x14ac:dyDescent="0.25">
      <c r="A237" s="46">
        <v>613000</v>
      </c>
      <c r="B237" s="182" t="s">
        <v>26</v>
      </c>
      <c r="C237" s="109">
        <f>C238+C239</f>
        <v>1500</v>
      </c>
      <c r="D237" s="253">
        <f>D238+D239</f>
        <v>635</v>
      </c>
      <c r="E237" s="293">
        <f t="shared" si="12"/>
        <v>42.333333333333336</v>
      </c>
      <c r="F237" s="7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</row>
    <row r="238" spans="1:29" ht="14.1" customHeight="1" x14ac:dyDescent="0.25">
      <c r="A238" s="180">
        <v>613100</v>
      </c>
      <c r="B238" s="181" t="s">
        <v>27</v>
      </c>
      <c r="C238" s="139">
        <v>750</v>
      </c>
      <c r="D238" s="225">
        <v>373</v>
      </c>
      <c r="E238" s="293">
        <f t="shared" si="12"/>
        <v>49.733333333333334</v>
      </c>
      <c r="F238" s="7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</row>
    <row r="239" spans="1:29" ht="14.1" customHeight="1" thickBot="1" x14ac:dyDescent="0.3">
      <c r="A239" s="192">
        <v>613900</v>
      </c>
      <c r="B239" s="193" t="s">
        <v>145</v>
      </c>
      <c r="C239" s="53">
        <v>750</v>
      </c>
      <c r="D239" s="176">
        <v>262</v>
      </c>
      <c r="E239" s="294">
        <f t="shared" si="12"/>
        <v>34.93333333333333</v>
      </c>
      <c r="F239" s="7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</row>
    <row r="240" spans="1:29" ht="14.1" customHeight="1" thickBot="1" x14ac:dyDescent="0.3">
      <c r="A240" s="122"/>
      <c r="B240" s="123" t="s">
        <v>41</v>
      </c>
      <c r="C240" s="236" t="s">
        <v>355</v>
      </c>
      <c r="D240" s="297" t="s">
        <v>355</v>
      </c>
      <c r="E240" s="223">
        <f t="shared" si="12"/>
        <v>100</v>
      </c>
      <c r="F240" s="7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</row>
    <row r="241" spans="1:29" ht="15" customHeight="1" thickBot="1" x14ac:dyDescent="0.3">
      <c r="A241" s="298">
        <v>17</v>
      </c>
      <c r="B241" s="299" t="s">
        <v>299</v>
      </c>
      <c r="C241" s="186">
        <f>SUM(C242:C245)</f>
        <v>1453215</v>
      </c>
      <c r="D241" s="186">
        <f>SUM(D242:D245)</f>
        <v>1352170.29</v>
      </c>
      <c r="E241" s="169">
        <f>(D241/C241)*100</f>
        <v>93.046816197190367</v>
      </c>
      <c r="F241" s="7"/>
      <c r="G241" s="10"/>
      <c r="H241" s="10"/>
      <c r="I241" s="10"/>
      <c r="J241" s="21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</row>
    <row r="242" spans="1:29" ht="14.1" customHeight="1" x14ac:dyDescent="0.25">
      <c r="A242" s="210">
        <v>611100</v>
      </c>
      <c r="B242" s="211" t="s">
        <v>318</v>
      </c>
      <c r="C242" s="101">
        <v>283000</v>
      </c>
      <c r="D242" s="101">
        <v>276095</v>
      </c>
      <c r="E242" s="221">
        <f t="shared" ref="E242:E266" si="13">(D242/C242)*100</f>
        <v>97.560070671378099</v>
      </c>
      <c r="F242" s="7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</row>
    <row r="243" spans="1:29" ht="14.1" customHeight="1" x14ac:dyDescent="0.25">
      <c r="A243" s="148">
        <v>611200</v>
      </c>
      <c r="B243" s="150" t="s">
        <v>43</v>
      </c>
      <c r="C243" s="45">
        <v>55000</v>
      </c>
      <c r="D243" s="45">
        <v>48985</v>
      </c>
      <c r="E243" s="293">
        <f t="shared" si="13"/>
        <v>89.063636363636363</v>
      </c>
      <c r="F243" s="7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</row>
    <row r="244" spans="1:29" ht="14.1" customHeight="1" x14ac:dyDescent="0.25">
      <c r="A244" s="148">
        <v>612000</v>
      </c>
      <c r="B244" s="150" t="s">
        <v>25</v>
      </c>
      <c r="C244" s="45">
        <v>29715</v>
      </c>
      <c r="D244" s="45">
        <v>28990</v>
      </c>
      <c r="E244" s="293">
        <f t="shared" si="13"/>
        <v>97.560154803971059</v>
      </c>
      <c r="F244" s="7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</row>
    <row r="245" spans="1:29" ht="14.1" customHeight="1" x14ac:dyDescent="0.25">
      <c r="A245" s="149">
        <v>613000</v>
      </c>
      <c r="B245" s="151" t="s">
        <v>26</v>
      </c>
      <c r="C245" s="48">
        <f>C246+C247+C251+C261+C262+C263+C264+C265+C266</f>
        <v>1085500</v>
      </c>
      <c r="D245" s="48">
        <f>D246+D247+D251+D261+D262+D263+D264+D265+D266</f>
        <v>998100.29</v>
      </c>
      <c r="E245" s="292">
        <f t="shared" si="13"/>
        <v>91.948437586365742</v>
      </c>
      <c r="F245" s="7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</row>
    <row r="246" spans="1:29" ht="14.1" customHeight="1" x14ac:dyDescent="0.25">
      <c r="A246" s="148">
        <v>613100</v>
      </c>
      <c r="B246" s="150" t="s">
        <v>27</v>
      </c>
      <c r="C246" s="45">
        <v>4000</v>
      </c>
      <c r="D246" s="45">
        <v>3508</v>
      </c>
      <c r="E246" s="293">
        <f t="shared" si="13"/>
        <v>87.7</v>
      </c>
      <c r="F246" s="7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</row>
    <row r="247" spans="1:29" ht="14.1" customHeight="1" x14ac:dyDescent="0.25">
      <c r="A247" s="202">
        <v>613200</v>
      </c>
      <c r="B247" s="201" t="s">
        <v>51</v>
      </c>
      <c r="C247" s="48">
        <f>SUM(C248:C250)</f>
        <v>170500</v>
      </c>
      <c r="D247" s="48">
        <f>SUM(D248:D250)</f>
        <v>178651</v>
      </c>
      <c r="E247" s="292">
        <f t="shared" si="13"/>
        <v>104.78064516129034</v>
      </c>
      <c r="F247" s="7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</row>
    <row r="248" spans="1:29" ht="14.1" customHeight="1" x14ac:dyDescent="0.25">
      <c r="A248" s="148">
        <v>613211</v>
      </c>
      <c r="B248" s="150" t="s">
        <v>52</v>
      </c>
      <c r="C248" s="45">
        <v>90000</v>
      </c>
      <c r="D248" s="45">
        <v>95103</v>
      </c>
      <c r="E248" s="293">
        <f t="shared" si="13"/>
        <v>105.67</v>
      </c>
      <c r="F248" s="7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</row>
    <row r="249" spans="1:29" ht="14.1" customHeight="1" x14ac:dyDescent="0.25">
      <c r="A249" s="148">
        <v>613211</v>
      </c>
      <c r="B249" s="150" t="s">
        <v>146</v>
      </c>
      <c r="C249" s="45">
        <v>42000</v>
      </c>
      <c r="D249" s="45">
        <v>45475</v>
      </c>
      <c r="E249" s="293">
        <f t="shared" si="13"/>
        <v>108.27380952380952</v>
      </c>
      <c r="F249" s="7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</row>
    <row r="250" spans="1:29" ht="14.1" customHeight="1" x14ac:dyDescent="0.25">
      <c r="A250" s="148">
        <v>613213</v>
      </c>
      <c r="B250" s="150" t="s">
        <v>147</v>
      </c>
      <c r="C250" s="68">
        <v>38500</v>
      </c>
      <c r="D250" s="68">
        <v>38073</v>
      </c>
      <c r="E250" s="293">
        <f t="shared" si="13"/>
        <v>98.890909090909091</v>
      </c>
      <c r="F250" s="7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</row>
    <row r="251" spans="1:29" ht="14.1" customHeight="1" x14ac:dyDescent="0.25">
      <c r="A251" s="202">
        <v>613300</v>
      </c>
      <c r="B251" s="201" t="s">
        <v>210</v>
      </c>
      <c r="C251" s="48">
        <f>C252+C253</f>
        <v>593500</v>
      </c>
      <c r="D251" s="48">
        <f>D252+D253</f>
        <v>549446.56000000006</v>
      </c>
      <c r="E251" s="292">
        <f t="shared" si="13"/>
        <v>92.577347935973052</v>
      </c>
      <c r="F251" s="7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</row>
    <row r="252" spans="1:29" ht="14.1" customHeight="1" x14ac:dyDescent="0.25">
      <c r="A252" s="148">
        <v>613310</v>
      </c>
      <c r="B252" s="150" t="s">
        <v>53</v>
      </c>
      <c r="C252" s="45">
        <v>39000</v>
      </c>
      <c r="D252" s="45">
        <v>33902</v>
      </c>
      <c r="E252" s="293">
        <f t="shared" si="13"/>
        <v>86.928205128205121</v>
      </c>
      <c r="F252" s="7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</row>
    <row r="253" spans="1:29" ht="14.1" customHeight="1" x14ac:dyDescent="0.25">
      <c r="A253" s="149">
        <v>613320</v>
      </c>
      <c r="B253" s="151" t="s">
        <v>148</v>
      </c>
      <c r="C253" s="48">
        <f>SUM(C254:C260)</f>
        <v>554500</v>
      </c>
      <c r="D253" s="48">
        <f>SUM(D254:D260)</f>
        <v>515544.56000000006</v>
      </c>
      <c r="E253" s="292">
        <f t="shared" si="13"/>
        <v>92.974672678088382</v>
      </c>
      <c r="F253" s="7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</row>
    <row r="254" spans="1:29" ht="14.1" customHeight="1" x14ac:dyDescent="0.25">
      <c r="A254" s="148">
        <v>613321</v>
      </c>
      <c r="B254" s="150" t="s">
        <v>303</v>
      </c>
      <c r="C254" s="45">
        <v>3500</v>
      </c>
      <c r="D254" s="45">
        <v>3615</v>
      </c>
      <c r="E254" s="293">
        <f t="shared" si="13"/>
        <v>103.28571428571429</v>
      </c>
      <c r="F254" s="7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</row>
    <row r="255" spans="1:29" ht="14.1" customHeight="1" x14ac:dyDescent="0.25">
      <c r="A255" s="148">
        <v>613323</v>
      </c>
      <c r="B255" s="150" t="s">
        <v>302</v>
      </c>
      <c r="C255" s="45">
        <v>3000</v>
      </c>
      <c r="D255" s="45">
        <v>3221</v>
      </c>
      <c r="E255" s="293">
        <f t="shared" si="13"/>
        <v>107.36666666666667</v>
      </c>
      <c r="F255" s="7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</row>
    <row r="256" spans="1:29" ht="14.1" customHeight="1" x14ac:dyDescent="0.25">
      <c r="A256" s="148">
        <v>613329</v>
      </c>
      <c r="B256" s="150" t="s">
        <v>300</v>
      </c>
      <c r="C256" s="68">
        <v>490000</v>
      </c>
      <c r="D256" s="68">
        <v>462250</v>
      </c>
      <c r="E256" s="293">
        <f t="shared" si="13"/>
        <v>94.33673469387756</v>
      </c>
      <c r="F256" s="7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</row>
    <row r="257" spans="1:29" ht="14.1" customHeight="1" x14ac:dyDescent="0.25">
      <c r="A257" s="148">
        <v>613329</v>
      </c>
      <c r="B257" s="150" t="s">
        <v>153</v>
      </c>
      <c r="C257" s="45">
        <v>10000</v>
      </c>
      <c r="D257" s="45">
        <v>9723.4</v>
      </c>
      <c r="E257" s="293">
        <f t="shared" si="13"/>
        <v>97.233999999999995</v>
      </c>
      <c r="F257" s="7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</row>
    <row r="258" spans="1:29" ht="14.1" customHeight="1" x14ac:dyDescent="0.25">
      <c r="A258" s="148">
        <v>613329</v>
      </c>
      <c r="B258" s="150" t="s">
        <v>301</v>
      </c>
      <c r="C258" s="68">
        <v>27000</v>
      </c>
      <c r="D258" s="68">
        <v>24740.82</v>
      </c>
      <c r="E258" s="293">
        <f t="shared" si="13"/>
        <v>91.632666666666665</v>
      </c>
      <c r="F258" s="7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</row>
    <row r="259" spans="1:29" ht="14.1" customHeight="1" x14ac:dyDescent="0.25">
      <c r="A259" s="148">
        <v>613329</v>
      </c>
      <c r="B259" s="150" t="s">
        <v>315</v>
      </c>
      <c r="C259" s="45">
        <v>5000</v>
      </c>
      <c r="D259" s="45">
        <v>963</v>
      </c>
      <c r="E259" s="293">
        <f t="shared" si="13"/>
        <v>19.259999999999998</v>
      </c>
      <c r="F259" s="7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</row>
    <row r="260" spans="1:29" ht="14.1" customHeight="1" x14ac:dyDescent="0.25">
      <c r="A260" s="148">
        <v>613329</v>
      </c>
      <c r="B260" s="150" t="s">
        <v>334</v>
      </c>
      <c r="C260" s="68">
        <v>16000</v>
      </c>
      <c r="D260" s="68">
        <v>11031.34</v>
      </c>
      <c r="E260" s="293">
        <f t="shared" si="13"/>
        <v>68.945875000000001</v>
      </c>
      <c r="F260" s="7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</row>
    <row r="261" spans="1:29" ht="14.1" customHeight="1" x14ac:dyDescent="0.25">
      <c r="A261" s="149">
        <v>613400</v>
      </c>
      <c r="B261" s="151" t="s">
        <v>288</v>
      </c>
      <c r="C261" s="48">
        <v>42000</v>
      </c>
      <c r="D261" s="48">
        <v>34070</v>
      </c>
      <c r="E261" s="292">
        <f t="shared" si="13"/>
        <v>81.11904761904762</v>
      </c>
      <c r="F261" s="7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</row>
    <row r="262" spans="1:29" ht="14.1" customHeight="1" x14ac:dyDescent="0.25">
      <c r="A262" s="149">
        <v>613500</v>
      </c>
      <c r="B262" s="151" t="s">
        <v>54</v>
      </c>
      <c r="C262" s="48">
        <v>30000</v>
      </c>
      <c r="D262" s="48">
        <v>23029</v>
      </c>
      <c r="E262" s="292">
        <f t="shared" si="13"/>
        <v>76.763333333333321</v>
      </c>
      <c r="F262" s="7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</row>
    <row r="263" spans="1:29" ht="14.1" customHeight="1" x14ac:dyDescent="0.25">
      <c r="A263" s="56">
        <v>613600</v>
      </c>
      <c r="B263" s="50" t="s">
        <v>209</v>
      </c>
      <c r="C263" s="48">
        <v>23500</v>
      </c>
      <c r="D263" s="321">
        <v>22285</v>
      </c>
      <c r="E263" s="292">
        <f t="shared" si="13"/>
        <v>94.829787234042556</v>
      </c>
      <c r="F263" s="7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</row>
    <row r="264" spans="1:29" ht="14.1" customHeight="1" x14ac:dyDescent="0.25">
      <c r="A264" s="56">
        <v>613700</v>
      </c>
      <c r="B264" s="50" t="s">
        <v>55</v>
      </c>
      <c r="C264" s="48">
        <v>55000</v>
      </c>
      <c r="D264" s="48">
        <v>49234.73</v>
      </c>
      <c r="E264" s="292">
        <f t="shared" si="13"/>
        <v>89.517690909090916</v>
      </c>
      <c r="F264" s="7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</row>
    <row r="265" spans="1:29" ht="14.1" customHeight="1" x14ac:dyDescent="0.25">
      <c r="A265" s="56">
        <v>613800</v>
      </c>
      <c r="B265" s="50" t="s">
        <v>30</v>
      </c>
      <c r="C265" s="48">
        <v>27000</v>
      </c>
      <c r="D265" s="48">
        <v>22803</v>
      </c>
      <c r="E265" s="292">
        <f t="shared" si="13"/>
        <v>84.455555555555549</v>
      </c>
      <c r="F265" s="7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</row>
    <row r="266" spans="1:29" ht="14.1" customHeight="1" thickBot="1" x14ac:dyDescent="0.3">
      <c r="A266" s="69">
        <v>613900</v>
      </c>
      <c r="B266" s="70" t="s">
        <v>352</v>
      </c>
      <c r="C266" s="300">
        <v>140000</v>
      </c>
      <c r="D266" s="300">
        <v>115073</v>
      </c>
      <c r="E266" s="301">
        <f t="shared" si="13"/>
        <v>82.194999999999993</v>
      </c>
      <c r="F266" s="7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</row>
    <row r="267" spans="1:29" ht="14.1" customHeight="1" thickBot="1" x14ac:dyDescent="0.3">
      <c r="A267" s="228"/>
      <c r="B267" s="229" t="s">
        <v>41</v>
      </c>
      <c r="C267" s="230" t="s">
        <v>372</v>
      </c>
      <c r="D267" s="230" t="s">
        <v>372</v>
      </c>
      <c r="E267" s="223"/>
      <c r="F267" s="7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</row>
    <row r="268" spans="1:29" ht="15" customHeight="1" thickBot="1" x14ac:dyDescent="0.3">
      <c r="A268" s="28">
        <v>18</v>
      </c>
      <c r="B268" s="325" t="s">
        <v>58</v>
      </c>
      <c r="C268" s="106">
        <f>SUM(C269:C272)</f>
        <v>414050</v>
      </c>
      <c r="D268" s="35">
        <f>SUM(D269:D272)</f>
        <v>409502</v>
      </c>
      <c r="E268" s="96">
        <f>(D268/C268)*100</f>
        <v>98.901581934548972</v>
      </c>
      <c r="F268" s="7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</row>
    <row r="269" spans="1:29" ht="14.1" customHeight="1" x14ac:dyDescent="0.25">
      <c r="A269" s="97">
        <v>611100</v>
      </c>
      <c r="B269" s="111" t="s">
        <v>318</v>
      </c>
      <c r="C269" s="101">
        <v>310000</v>
      </c>
      <c r="D269" s="101">
        <v>309119</v>
      </c>
      <c r="E269" s="221">
        <f t="shared" ref="E269:E282" si="14">(D269/C269)*100</f>
        <v>99.715806451612892</v>
      </c>
      <c r="F269" s="7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</row>
    <row r="270" spans="1:29" ht="14.1" customHeight="1" x14ac:dyDescent="0.25">
      <c r="A270" s="43">
        <v>611200</v>
      </c>
      <c r="B270" s="44" t="s">
        <v>43</v>
      </c>
      <c r="C270" s="45">
        <v>69000</v>
      </c>
      <c r="D270" s="45">
        <v>65624</v>
      </c>
      <c r="E270" s="293">
        <f t="shared" si="14"/>
        <v>95.107246376811588</v>
      </c>
      <c r="F270" s="7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</row>
    <row r="271" spans="1:29" ht="14.1" customHeight="1" x14ac:dyDescent="0.25">
      <c r="A271" s="43">
        <v>612000</v>
      </c>
      <c r="B271" s="44" t="s">
        <v>25</v>
      </c>
      <c r="C271" s="45">
        <v>32550</v>
      </c>
      <c r="D271" s="45">
        <v>32457</v>
      </c>
      <c r="E271" s="293">
        <f t="shared" si="14"/>
        <v>99.714285714285708</v>
      </c>
      <c r="F271" s="7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</row>
    <row r="272" spans="1:29" ht="14.1" customHeight="1" x14ac:dyDescent="0.25">
      <c r="A272" s="43">
        <v>613000</v>
      </c>
      <c r="B272" s="44" t="s">
        <v>26</v>
      </c>
      <c r="C272" s="109">
        <f>C273+C274</f>
        <v>2500</v>
      </c>
      <c r="D272" s="109">
        <f>D273+D274</f>
        <v>2302</v>
      </c>
      <c r="E272" s="293">
        <f t="shared" si="14"/>
        <v>92.08</v>
      </c>
      <c r="F272" s="7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</row>
    <row r="273" spans="1:29" ht="14.1" customHeight="1" x14ac:dyDescent="0.25">
      <c r="A273" s="138">
        <v>613100</v>
      </c>
      <c r="B273" s="181" t="s">
        <v>27</v>
      </c>
      <c r="C273" s="139">
        <v>150</v>
      </c>
      <c r="D273" s="139">
        <v>116</v>
      </c>
      <c r="E273" s="293">
        <f t="shared" si="14"/>
        <v>77.333333333333329</v>
      </c>
      <c r="F273" s="7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</row>
    <row r="274" spans="1:29" ht="14.1" customHeight="1" x14ac:dyDescent="0.25">
      <c r="A274" s="138">
        <v>613900</v>
      </c>
      <c r="B274" s="181" t="s">
        <v>145</v>
      </c>
      <c r="C274" s="139">
        <v>2350</v>
      </c>
      <c r="D274" s="139">
        <v>2186</v>
      </c>
      <c r="E274" s="293">
        <f t="shared" si="14"/>
        <v>93.021276595744681</v>
      </c>
      <c r="F274" s="7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</row>
    <row r="275" spans="1:29" ht="14.1" customHeight="1" thickBot="1" x14ac:dyDescent="0.3">
      <c r="A275" s="51"/>
      <c r="B275" s="64" t="s">
        <v>41</v>
      </c>
      <c r="C275" s="189">
        <v>16</v>
      </c>
      <c r="D275" s="189">
        <v>16</v>
      </c>
      <c r="E275" s="223">
        <f t="shared" si="14"/>
        <v>100</v>
      </c>
      <c r="F275" s="7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</row>
    <row r="276" spans="1:29" ht="15" customHeight="1" thickBot="1" x14ac:dyDescent="0.3">
      <c r="A276" s="119">
        <v>19</v>
      </c>
      <c r="B276" s="120" t="s">
        <v>59</v>
      </c>
      <c r="C276" s="186">
        <f>SUM(C277:C280)</f>
        <v>72380</v>
      </c>
      <c r="D276" s="186">
        <f>SUM(D277:D280)</f>
        <v>68970</v>
      </c>
      <c r="E276" s="169">
        <f t="shared" si="14"/>
        <v>95.288753799392097</v>
      </c>
      <c r="F276" s="7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</row>
    <row r="277" spans="1:29" ht="14.1" customHeight="1" x14ac:dyDescent="0.25">
      <c r="A277" s="97">
        <v>611100</v>
      </c>
      <c r="B277" s="111" t="s">
        <v>318</v>
      </c>
      <c r="C277" s="101">
        <v>56000</v>
      </c>
      <c r="D277" s="101">
        <v>54157</v>
      </c>
      <c r="E277" s="221">
        <f t="shared" si="14"/>
        <v>96.708928571428572</v>
      </c>
      <c r="F277" s="7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</row>
    <row r="278" spans="1:29" ht="14.1" customHeight="1" x14ac:dyDescent="0.25">
      <c r="A278" s="43">
        <v>611200</v>
      </c>
      <c r="B278" s="44" t="s">
        <v>60</v>
      </c>
      <c r="C278" s="45">
        <v>9500</v>
      </c>
      <c r="D278" s="45">
        <v>8714</v>
      </c>
      <c r="E278" s="293">
        <f t="shared" si="14"/>
        <v>91.726315789473688</v>
      </c>
      <c r="F278" s="7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</row>
    <row r="279" spans="1:29" ht="14.1" customHeight="1" x14ac:dyDescent="0.25">
      <c r="A279" s="43">
        <v>612000</v>
      </c>
      <c r="B279" s="44" t="s">
        <v>25</v>
      </c>
      <c r="C279" s="45">
        <v>5880</v>
      </c>
      <c r="D279" s="45">
        <v>5686</v>
      </c>
      <c r="E279" s="293">
        <f t="shared" si="14"/>
        <v>96.700680272108841</v>
      </c>
      <c r="F279" s="7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</row>
    <row r="280" spans="1:29" ht="14.1" customHeight="1" x14ac:dyDescent="0.25">
      <c r="A280" s="46">
        <v>613000</v>
      </c>
      <c r="B280" s="182" t="s">
        <v>26</v>
      </c>
      <c r="C280" s="109">
        <f>C281+C282</f>
        <v>1000</v>
      </c>
      <c r="D280" s="109">
        <f>D281+D282</f>
        <v>413</v>
      </c>
      <c r="E280" s="293">
        <f t="shared" si="14"/>
        <v>41.3</v>
      </c>
      <c r="F280" s="7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</row>
    <row r="281" spans="1:29" ht="14.1" customHeight="1" x14ac:dyDescent="0.25">
      <c r="A281" s="107">
        <v>613100</v>
      </c>
      <c r="B281" s="108" t="s">
        <v>27</v>
      </c>
      <c r="C281" s="109">
        <v>500</v>
      </c>
      <c r="D281" s="109">
        <v>226</v>
      </c>
      <c r="E281" s="293">
        <f t="shared" si="14"/>
        <v>45.2</v>
      </c>
      <c r="F281" s="7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</row>
    <row r="282" spans="1:29" ht="14.1" customHeight="1" thickBot="1" x14ac:dyDescent="0.3">
      <c r="A282" s="192">
        <v>613900</v>
      </c>
      <c r="B282" s="193" t="s">
        <v>145</v>
      </c>
      <c r="C282" s="209">
        <v>500</v>
      </c>
      <c r="D282" s="209">
        <v>187</v>
      </c>
      <c r="E282" s="294">
        <f t="shared" si="14"/>
        <v>37.4</v>
      </c>
      <c r="F282" s="7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</row>
    <row r="283" spans="1:29" ht="14.1" customHeight="1" thickBot="1" x14ac:dyDescent="0.3">
      <c r="A283" s="190"/>
      <c r="B283" s="191" t="s">
        <v>41</v>
      </c>
      <c r="C283" s="237" t="s">
        <v>373</v>
      </c>
      <c r="D283" s="237" t="s">
        <v>373</v>
      </c>
      <c r="E283" s="251"/>
      <c r="F283" s="7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</row>
    <row r="284" spans="1:29" ht="15" customHeight="1" thickBot="1" x14ac:dyDescent="0.3">
      <c r="A284" s="119" t="s">
        <v>193</v>
      </c>
      <c r="B284" s="120" t="s">
        <v>194</v>
      </c>
      <c r="C284" s="186">
        <f>SUM(C285:C288)</f>
        <v>202110</v>
      </c>
      <c r="D284" s="186">
        <f>SUM(D285:D288)</f>
        <v>199373</v>
      </c>
      <c r="E284" s="169">
        <f>(D284/C284)*100</f>
        <v>98.645786947701737</v>
      </c>
      <c r="F284" s="7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</row>
    <row r="285" spans="1:29" ht="14.1" customHeight="1" x14ac:dyDescent="0.25">
      <c r="A285" s="97">
        <v>611100</v>
      </c>
      <c r="B285" s="111" t="s">
        <v>318</v>
      </c>
      <c r="C285" s="155">
        <v>131500</v>
      </c>
      <c r="D285" s="256">
        <v>131062</v>
      </c>
      <c r="E285" s="221">
        <f t="shared" ref="E285:E294" si="15">(D285/C285)*100</f>
        <v>99.666920152091251</v>
      </c>
      <c r="F285" s="7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</row>
    <row r="286" spans="1:29" ht="14.1" customHeight="1" x14ac:dyDescent="0.25">
      <c r="A286" s="43">
        <v>611200</v>
      </c>
      <c r="B286" s="44" t="s">
        <v>60</v>
      </c>
      <c r="C286" s="45">
        <v>32600</v>
      </c>
      <c r="D286" s="171">
        <v>32100</v>
      </c>
      <c r="E286" s="293">
        <f t="shared" si="15"/>
        <v>98.466257668711648</v>
      </c>
      <c r="F286" s="7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</row>
    <row r="287" spans="1:29" ht="14.1" customHeight="1" x14ac:dyDescent="0.25">
      <c r="A287" s="43">
        <v>612000</v>
      </c>
      <c r="B287" s="44" t="s">
        <v>25</v>
      </c>
      <c r="C287" s="68">
        <v>13810</v>
      </c>
      <c r="D287" s="173">
        <v>13762</v>
      </c>
      <c r="E287" s="293">
        <f t="shared" si="15"/>
        <v>99.652425778421446</v>
      </c>
      <c r="F287" s="7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</row>
    <row r="288" spans="1:29" ht="14.1" customHeight="1" x14ac:dyDescent="0.25">
      <c r="A288" s="46">
        <v>613000</v>
      </c>
      <c r="B288" s="182" t="s">
        <v>26</v>
      </c>
      <c r="C288" s="184">
        <f>SUM(C289:C294)</f>
        <v>24200</v>
      </c>
      <c r="D288" s="257">
        <f>SUM(D289:D294)</f>
        <v>22449</v>
      </c>
      <c r="E288" s="292">
        <f t="shared" si="15"/>
        <v>92.764462809917362</v>
      </c>
      <c r="F288" s="7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</row>
    <row r="289" spans="1:29" ht="14.1" customHeight="1" x14ac:dyDescent="0.25">
      <c r="A289" s="107">
        <v>613100</v>
      </c>
      <c r="B289" s="181" t="s">
        <v>27</v>
      </c>
      <c r="C289" s="183">
        <v>800</v>
      </c>
      <c r="D289" s="258">
        <v>552</v>
      </c>
      <c r="E289" s="293">
        <f t="shared" si="15"/>
        <v>69</v>
      </c>
      <c r="F289" s="7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</row>
    <row r="290" spans="1:29" ht="14.1" customHeight="1" x14ac:dyDescent="0.25">
      <c r="A290" s="107">
        <v>613400</v>
      </c>
      <c r="B290" s="108" t="s">
        <v>291</v>
      </c>
      <c r="C290" s="183">
        <v>1200</v>
      </c>
      <c r="D290" s="258">
        <v>918</v>
      </c>
      <c r="E290" s="293">
        <f t="shared" si="15"/>
        <v>76.5</v>
      </c>
      <c r="F290" s="7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</row>
    <row r="291" spans="1:29" ht="14.1" customHeight="1" x14ac:dyDescent="0.25">
      <c r="A291" s="107">
        <v>613500</v>
      </c>
      <c r="B291" s="204" t="s">
        <v>54</v>
      </c>
      <c r="C291" s="183">
        <v>7000</v>
      </c>
      <c r="D291" s="258">
        <v>6286</v>
      </c>
      <c r="E291" s="293">
        <f t="shared" si="15"/>
        <v>89.8</v>
      </c>
      <c r="F291" s="7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</row>
    <row r="292" spans="1:29" ht="14.1" customHeight="1" x14ac:dyDescent="0.25">
      <c r="A292" s="107">
        <v>613700</v>
      </c>
      <c r="B292" s="204" t="s">
        <v>55</v>
      </c>
      <c r="C292" s="183">
        <v>13500</v>
      </c>
      <c r="D292" s="258">
        <v>12928</v>
      </c>
      <c r="E292" s="293">
        <f t="shared" si="15"/>
        <v>95.762962962962959</v>
      </c>
      <c r="F292" s="7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</row>
    <row r="293" spans="1:29" ht="14.1" customHeight="1" x14ac:dyDescent="0.25">
      <c r="A293" s="107">
        <v>613800</v>
      </c>
      <c r="B293" s="108" t="s">
        <v>175</v>
      </c>
      <c r="C293" s="183">
        <v>1000</v>
      </c>
      <c r="D293" s="258">
        <v>1223</v>
      </c>
      <c r="E293" s="293">
        <f t="shared" si="15"/>
        <v>122.30000000000001</v>
      </c>
      <c r="F293" s="7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</row>
    <row r="294" spans="1:29" ht="14.1" customHeight="1" thickBot="1" x14ac:dyDescent="0.3">
      <c r="A294" s="192">
        <v>613900</v>
      </c>
      <c r="B294" s="193" t="s">
        <v>145</v>
      </c>
      <c r="C294" s="194">
        <v>700</v>
      </c>
      <c r="D294" s="259">
        <v>542</v>
      </c>
      <c r="E294" s="294">
        <f t="shared" si="15"/>
        <v>77.428571428571431</v>
      </c>
      <c r="F294" s="7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</row>
    <row r="295" spans="1:29" ht="14.1" customHeight="1" thickBot="1" x14ac:dyDescent="0.3">
      <c r="A295" s="122"/>
      <c r="B295" s="123" t="s">
        <v>41</v>
      </c>
      <c r="C295" s="124">
        <v>9</v>
      </c>
      <c r="D295" s="260">
        <v>9</v>
      </c>
      <c r="E295" s="223"/>
      <c r="F295" s="8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</row>
    <row r="296" spans="1:29" s="245" customFormat="1" ht="15" customHeight="1" thickBot="1" x14ac:dyDescent="0.25">
      <c r="A296" s="119">
        <v>20</v>
      </c>
      <c r="B296" s="120" t="s">
        <v>61</v>
      </c>
      <c r="C296" s="121">
        <f>SUM(C297:C300)</f>
        <v>51620</v>
      </c>
      <c r="D296" s="121">
        <f>SUM(D297:D300)</f>
        <v>50185</v>
      </c>
      <c r="E296" s="169">
        <f>(D296/C296)*100</f>
        <v>97.220069740410693</v>
      </c>
      <c r="F296" s="249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</row>
    <row r="297" spans="1:29" ht="14.1" customHeight="1" x14ac:dyDescent="0.25">
      <c r="A297" s="97">
        <v>611100</v>
      </c>
      <c r="B297" s="111" t="s">
        <v>318</v>
      </c>
      <c r="C297" s="101">
        <v>41100</v>
      </c>
      <c r="D297" s="101">
        <v>41014</v>
      </c>
      <c r="E297" s="221">
        <f t="shared" ref="E297:E317" si="16">(D297/C297)*100</f>
        <v>99.790754257907537</v>
      </c>
      <c r="F297" s="8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</row>
    <row r="298" spans="1:29" ht="14.1" customHeight="1" x14ac:dyDescent="0.25">
      <c r="A298" s="43">
        <v>611200</v>
      </c>
      <c r="B298" s="44" t="s">
        <v>60</v>
      </c>
      <c r="C298" s="45">
        <v>4200</v>
      </c>
      <c r="D298" s="45">
        <v>4107</v>
      </c>
      <c r="E298" s="293">
        <f t="shared" si="16"/>
        <v>97.785714285714292</v>
      </c>
      <c r="F298" s="8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</row>
    <row r="299" spans="1:29" ht="14.1" customHeight="1" x14ac:dyDescent="0.25">
      <c r="A299" s="43">
        <v>612000</v>
      </c>
      <c r="B299" s="44" t="s">
        <v>25</v>
      </c>
      <c r="C299" s="45">
        <v>4320</v>
      </c>
      <c r="D299" s="45">
        <v>4306</v>
      </c>
      <c r="E299" s="293">
        <f t="shared" si="16"/>
        <v>99.675925925925924</v>
      </c>
      <c r="F299" s="8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</row>
    <row r="300" spans="1:29" ht="14.1" customHeight="1" x14ac:dyDescent="0.25">
      <c r="A300" s="46">
        <v>613000</v>
      </c>
      <c r="B300" s="182" t="s">
        <v>26</v>
      </c>
      <c r="C300" s="196">
        <f>SUM(C301:C302)</f>
        <v>2000</v>
      </c>
      <c r="D300" s="196">
        <f>SUM(D301:D302)</f>
        <v>758</v>
      </c>
      <c r="E300" s="293">
        <f t="shared" si="16"/>
        <v>37.9</v>
      </c>
      <c r="F300" s="8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</row>
    <row r="301" spans="1:29" ht="14.1" customHeight="1" x14ac:dyDescent="0.25">
      <c r="A301" s="180">
        <v>613100</v>
      </c>
      <c r="B301" s="181" t="s">
        <v>27</v>
      </c>
      <c r="C301" s="195">
        <v>500</v>
      </c>
      <c r="D301" s="195">
        <v>204</v>
      </c>
      <c r="E301" s="293">
        <f t="shared" si="16"/>
        <v>40.799999999999997</v>
      </c>
      <c r="F301" s="8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</row>
    <row r="302" spans="1:29" ht="14.1" customHeight="1" x14ac:dyDescent="0.25">
      <c r="A302" s="180">
        <v>613900</v>
      </c>
      <c r="B302" s="181" t="s">
        <v>145</v>
      </c>
      <c r="C302" s="195">
        <v>1500</v>
      </c>
      <c r="D302" s="195">
        <v>554</v>
      </c>
      <c r="E302" s="293">
        <f t="shared" si="16"/>
        <v>36.933333333333337</v>
      </c>
      <c r="F302" s="8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</row>
    <row r="303" spans="1:29" ht="14.1" customHeight="1" thickBot="1" x14ac:dyDescent="0.3">
      <c r="A303" s="51"/>
      <c r="B303" s="64" t="s">
        <v>41</v>
      </c>
      <c r="C303" s="98">
        <v>1</v>
      </c>
      <c r="D303" s="98">
        <v>1</v>
      </c>
      <c r="E303" s="223">
        <f t="shared" si="16"/>
        <v>100</v>
      </c>
      <c r="F303" s="8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</row>
    <row r="304" spans="1:29" ht="14.1" customHeight="1" thickBot="1" x14ac:dyDescent="0.3">
      <c r="A304" s="119">
        <v>21</v>
      </c>
      <c r="B304" s="120" t="s">
        <v>321</v>
      </c>
      <c r="C304" s="186">
        <f>SUM(C305:C308)</f>
        <v>175340</v>
      </c>
      <c r="D304" s="186">
        <f>SUM(D305:D308)</f>
        <v>172760</v>
      </c>
      <c r="E304" s="169">
        <f t="shared" si="16"/>
        <v>98.528573058058626</v>
      </c>
      <c r="F304" s="8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</row>
    <row r="305" spans="1:29" ht="14.1" customHeight="1" x14ac:dyDescent="0.25">
      <c r="A305" s="97">
        <v>611100</v>
      </c>
      <c r="B305" s="111" t="s">
        <v>319</v>
      </c>
      <c r="C305" s="101">
        <v>121750</v>
      </c>
      <c r="D305" s="101">
        <v>123273</v>
      </c>
      <c r="E305" s="221">
        <f t="shared" si="16"/>
        <v>101.25092402464067</v>
      </c>
      <c r="F305" s="8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</row>
    <row r="306" spans="1:29" ht="14.1" customHeight="1" x14ac:dyDescent="0.25">
      <c r="A306" s="43">
        <v>611200</v>
      </c>
      <c r="B306" s="44" t="s">
        <v>320</v>
      </c>
      <c r="C306" s="45">
        <v>24000</v>
      </c>
      <c r="D306" s="45">
        <v>22244</v>
      </c>
      <c r="E306" s="293">
        <f t="shared" si="16"/>
        <v>92.683333333333323</v>
      </c>
      <c r="F306" s="8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</row>
    <row r="307" spans="1:29" ht="14.1" customHeight="1" x14ac:dyDescent="0.25">
      <c r="A307" s="43">
        <v>612000</v>
      </c>
      <c r="B307" s="44" t="s">
        <v>25</v>
      </c>
      <c r="C307" s="45">
        <v>12790</v>
      </c>
      <c r="D307" s="45">
        <v>12554</v>
      </c>
      <c r="E307" s="293">
        <f t="shared" si="16"/>
        <v>98.154808444096957</v>
      </c>
      <c r="F307" s="8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</row>
    <row r="308" spans="1:29" ht="14.1" customHeight="1" x14ac:dyDescent="0.25">
      <c r="A308" s="46">
        <v>613000</v>
      </c>
      <c r="B308" s="182" t="s">
        <v>26</v>
      </c>
      <c r="C308" s="196">
        <f>SUM(C309:C316)</f>
        <v>16800</v>
      </c>
      <c r="D308" s="196">
        <f>SUM(D309:D316)</f>
        <v>14689</v>
      </c>
      <c r="E308" s="292">
        <f t="shared" si="16"/>
        <v>87.43452380952381</v>
      </c>
      <c r="F308" s="8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</row>
    <row r="309" spans="1:29" ht="14.1" customHeight="1" x14ac:dyDescent="0.25">
      <c r="A309" s="180">
        <v>613100</v>
      </c>
      <c r="B309" s="181" t="s">
        <v>27</v>
      </c>
      <c r="C309" s="137">
        <v>800</v>
      </c>
      <c r="D309" s="137">
        <v>562</v>
      </c>
      <c r="E309" s="293">
        <f t="shared" si="16"/>
        <v>70.25</v>
      </c>
      <c r="F309" s="8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</row>
    <row r="310" spans="1:29" ht="14.1" customHeight="1" x14ac:dyDescent="0.25">
      <c r="A310" s="180">
        <v>613200</v>
      </c>
      <c r="B310" s="181" t="s">
        <v>353</v>
      </c>
      <c r="C310" s="137">
        <v>6500</v>
      </c>
      <c r="D310" s="137">
        <v>7116</v>
      </c>
      <c r="E310" s="293">
        <f t="shared" si="16"/>
        <v>109.47692307692307</v>
      </c>
      <c r="F310" s="8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</row>
    <row r="311" spans="1:29" ht="14.1" customHeight="1" x14ac:dyDescent="0.25">
      <c r="A311" s="180">
        <v>613300</v>
      </c>
      <c r="B311" s="181" t="s">
        <v>174</v>
      </c>
      <c r="C311" s="137">
        <v>3500</v>
      </c>
      <c r="D311" s="137">
        <v>2809</v>
      </c>
      <c r="E311" s="293">
        <f t="shared" si="16"/>
        <v>80.257142857142867</v>
      </c>
      <c r="F311" s="8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</row>
    <row r="312" spans="1:29" ht="14.1" customHeight="1" x14ac:dyDescent="0.25">
      <c r="A312" s="180">
        <v>613400</v>
      </c>
      <c r="B312" s="181" t="s">
        <v>291</v>
      </c>
      <c r="C312" s="137">
        <v>3000</v>
      </c>
      <c r="D312" s="137">
        <v>1735</v>
      </c>
      <c r="E312" s="293">
        <f t="shared" si="16"/>
        <v>57.833333333333336</v>
      </c>
      <c r="F312" s="8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</row>
    <row r="313" spans="1:29" ht="14.1" customHeight="1" x14ac:dyDescent="0.25">
      <c r="A313" s="107">
        <v>613500</v>
      </c>
      <c r="B313" s="204" t="s">
        <v>54</v>
      </c>
      <c r="C313" s="137">
        <v>500</v>
      </c>
      <c r="D313" s="137">
        <v>252</v>
      </c>
      <c r="E313" s="293">
        <f t="shared" si="16"/>
        <v>50.4</v>
      </c>
      <c r="F313" s="8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</row>
    <row r="314" spans="1:29" ht="14.1" customHeight="1" x14ac:dyDescent="0.25">
      <c r="A314" s="107">
        <v>613700</v>
      </c>
      <c r="B314" s="204" t="s">
        <v>55</v>
      </c>
      <c r="C314" s="137">
        <v>400</v>
      </c>
      <c r="D314" s="137">
        <v>90</v>
      </c>
      <c r="E314" s="293">
        <f t="shared" si="16"/>
        <v>22.5</v>
      </c>
      <c r="F314" s="8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</row>
    <row r="315" spans="1:29" ht="14.1" customHeight="1" x14ac:dyDescent="0.25">
      <c r="A315" s="107">
        <v>613800</v>
      </c>
      <c r="B315" s="108" t="s">
        <v>175</v>
      </c>
      <c r="C315" s="68">
        <v>1100</v>
      </c>
      <c r="D315" s="68">
        <v>1059</v>
      </c>
      <c r="E315" s="293">
        <f t="shared" si="16"/>
        <v>96.27272727272728</v>
      </c>
      <c r="F315" s="8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</row>
    <row r="316" spans="1:29" ht="14.1" customHeight="1" thickBot="1" x14ac:dyDescent="0.3">
      <c r="A316" s="192">
        <v>613900</v>
      </c>
      <c r="B316" s="193" t="s">
        <v>145</v>
      </c>
      <c r="C316" s="126">
        <v>1000</v>
      </c>
      <c r="D316" s="126">
        <v>1066</v>
      </c>
      <c r="E316" s="294">
        <f t="shared" si="16"/>
        <v>106.60000000000001</v>
      </c>
      <c r="F316" s="8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</row>
    <row r="317" spans="1:29" ht="14.1" customHeight="1" thickBot="1" x14ac:dyDescent="0.3">
      <c r="A317" s="122"/>
      <c r="B317" s="123" t="s">
        <v>41</v>
      </c>
      <c r="C317" s="124">
        <v>6</v>
      </c>
      <c r="D317" s="124">
        <v>6</v>
      </c>
      <c r="E317" s="223">
        <f t="shared" si="16"/>
        <v>100</v>
      </c>
      <c r="F317" s="8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</row>
    <row r="318" spans="1:29" ht="15" customHeight="1" thickBot="1" x14ac:dyDescent="0.3">
      <c r="A318" s="28">
        <v>22</v>
      </c>
      <c r="B318" s="67" t="s">
        <v>62</v>
      </c>
      <c r="C318" s="243"/>
      <c r="D318" s="160"/>
      <c r="E318" s="224"/>
      <c r="F318" s="17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</row>
    <row r="319" spans="1:29" ht="15" customHeight="1" thickBot="1" x14ac:dyDescent="0.3">
      <c r="A319" s="28"/>
      <c r="B319" s="71" t="s">
        <v>63</v>
      </c>
      <c r="C319" s="35">
        <f>SUM(C320:C329)</f>
        <v>1076030</v>
      </c>
      <c r="D319" s="35">
        <f>SUM(D320:D329)</f>
        <v>1077439</v>
      </c>
      <c r="E319" s="96">
        <f>(D319/C319)*100</f>
        <v>100.13094430452682</v>
      </c>
      <c r="F319" s="17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</row>
    <row r="320" spans="1:29" ht="14.1" customHeight="1" x14ac:dyDescent="0.25">
      <c r="A320" s="97">
        <v>614125</v>
      </c>
      <c r="B320" s="111" t="s">
        <v>64</v>
      </c>
      <c r="C320" s="101">
        <v>160000</v>
      </c>
      <c r="D320" s="101">
        <v>155946</v>
      </c>
      <c r="E320" s="221">
        <f t="shared" ref="E320:E329" si="17">(D320/C320)*100</f>
        <v>97.466250000000002</v>
      </c>
      <c r="F320" s="17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</row>
    <row r="321" spans="1:29" ht="14.1" customHeight="1" x14ac:dyDescent="0.25">
      <c r="A321" s="43">
        <v>614125</v>
      </c>
      <c r="B321" s="44" t="s">
        <v>65</v>
      </c>
      <c r="C321" s="45">
        <v>87000</v>
      </c>
      <c r="D321" s="45">
        <v>86476</v>
      </c>
      <c r="E321" s="293">
        <f t="shared" si="17"/>
        <v>99.397701149425288</v>
      </c>
      <c r="F321" s="17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</row>
    <row r="322" spans="1:29" ht="14.1" customHeight="1" x14ac:dyDescent="0.25">
      <c r="A322" s="43">
        <v>614125</v>
      </c>
      <c r="B322" s="44" t="s">
        <v>66</v>
      </c>
      <c r="C322" s="45">
        <v>70000</v>
      </c>
      <c r="D322" s="45">
        <v>70809</v>
      </c>
      <c r="E322" s="293">
        <f t="shared" si="17"/>
        <v>101.15571428571428</v>
      </c>
      <c r="F322" s="17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</row>
    <row r="323" spans="1:29" ht="14.1" customHeight="1" x14ac:dyDescent="0.25">
      <c r="A323" s="43">
        <v>614234</v>
      </c>
      <c r="B323" s="44" t="s">
        <v>67</v>
      </c>
      <c r="C323" s="45">
        <v>80000</v>
      </c>
      <c r="D323" s="45">
        <v>80000</v>
      </c>
      <c r="E323" s="293">
        <f t="shared" si="17"/>
        <v>100</v>
      </c>
      <c r="F323" s="17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</row>
    <row r="324" spans="1:29" ht="14.1" customHeight="1" x14ac:dyDescent="0.25">
      <c r="A324" s="43">
        <v>614243</v>
      </c>
      <c r="B324" s="44" t="s">
        <v>365</v>
      </c>
      <c r="C324" s="68">
        <v>424000</v>
      </c>
      <c r="D324" s="45">
        <v>436021</v>
      </c>
      <c r="E324" s="293">
        <f t="shared" si="17"/>
        <v>102.83514150943395</v>
      </c>
      <c r="F324" s="7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</row>
    <row r="325" spans="1:29" ht="14.1" customHeight="1" x14ac:dyDescent="0.25">
      <c r="A325" s="43">
        <v>614125</v>
      </c>
      <c r="B325" s="44" t="s">
        <v>68</v>
      </c>
      <c r="C325" s="45">
        <v>18500</v>
      </c>
      <c r="D325" s="45">
        <v>19186</v>
      </c>
      <c r="E325" s="293">
        <f t="shared" si="17"/>
        <v>103.70810810810811</v>
      </c>
      <c r="F325" s="7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</row>
    <row r="326" spans="1:29" ht="14.1" customHeight="1" x14ac:dyDescent="0.25">
      <c r="A326" s="43">
        <v>614125</v>
      </c>
      <c r="B326" s="44" t="s">
        <v>69</v>
      </c>
      <c r="C326" s="68">
        <v>176530</v>
      </c>
      <c r="D326" s="68">
        <v>176530</v>
      </c>
      <c r="E326" s="293">
        <f t="shared" si="17"/>
        <v>100</v>
      </c>
      <c r="F326" s="7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</row>
    <row r="327" spans="1:29" ht="14.1" customHeight="1" x14ac:dyDescent="0.25">
      <c r="A327" s="43">
        <v>614125</v>
      </c>
      <c r="B327" s="44" t="s">
        <v>364</v>
      </c>
      <c r="C327" s="45">
        <v>6000</v>
      </c>
      <c r="D327" s="68">
        <v>3830</v>
      </c>
      <c r="E327" s="293">
        <f t="shared" si="17"/>
        <v>63.833333333333329</v>
      </c>
      <c r="F327" s="7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</row>
    <row r="328" spans="1:29" ht="14.1" customHeight="1" x14ac:dyDescent="0.25">
      <c r="A328" s="43">
        <v>614125</v>
      </c>
      <c r="B328" s="44" t="s">
        <v>247</v>
      </c>
      <c r="C328" s="68">
        <v>53000</v>
      </c>
      <c r="D328" s="68">
        <v>47825</v>
      </c>
      <c r="E328" s="293">
        <f t="shared" si="17"/>
        <v>90.235849056603783</v>
      </c>
      <c r="F328" s="7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</row>
    <row r="329" spans="1:29" ht="14.1" customHeight="1" thickBot="1" x14ac:dyDescent="0.3">
      <c r="A329" s="51">
        <v>614125</v>
      </c>
      <c r="B329" s="64" t="s">
        <v>91</v>
      </c>
      <c r="C329" s="53">
        <v>1000</v>
      </c>
      <c r="D329" s="53">
        <v>816</v>
      </c>
      <c r="E329" s="223">
        <f t="shared" si="17"/>
        <v>81.599999999999994</v>
      </c>
      <c r="F329" s="7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</row>
    <row r="330" spans="1:29" ht="14.1" customHeight="1" thickBot="1" x14ac:dyDescent="0.3">
      <c r="A330" s="119"/>
      <c r="B330" s="120" t="s">
        <v>130</v>
      </c>
      <c r="C330" s="142">
        <f>SUM(C331:C338)</f>
        <v>870350</v>
      </c>
      <c r="D330" s="121">
        <f>SUM(D331:D338)</f>
        <v>830958</v>
      </c>
      <c r="E330" s="169">
        <f>(D330/C330)*100</f>
        <v>95.474004710748545</v>
      </c>
      <c r="F330" s="7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</row>
    <row r="331" spans="1:29" ht="14.1" customHeight="1" x14ac:dyDescent="0.25">
      <c r="A331" s="97">
        <v>614313</v>
      </c>
      <c r="B331" s="112" t="s">
        <v>70</v>
      </c>
      <c r="C331" s="101">
        <v>19000</v>
      </c>
      <c r="D331" s="101">
        <v>19000</v>
      </c>
      <c r="E331" s="221">
        <f t="shared" ref="E331:E338" si="18">(D331/C331)*100</f>
        <v>100</v>
      </c>
      <c r="F331" s="7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</row>
    <row r="332" spans="1:29" ht="14.1" customHeight="1" x14ac:dyDescent="0.25">
      <c r="A332" s="43">
        <v>614231</v>
      </c>
      <c r="B332" s="49" t="s">
        <v>342</v>
      </c>
      <c r="C332" s="68">
        <v>320000</v>
      </c>
      <c r="D332" s="68">
        <v>318440</v>
      </c>
      <c r="E332" s="293">
        <f t="shared" si="18"/>
        <v>99.512500000000003</v>
      </c>
      <c r="F332" s="7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</row>
    <row r="333" spans="1:29" ht="14.1" customHeight="1" x14ac:dyDescent="0.25">
      <c r="A333" s="43">
        <v>614229</v>
      </c>
      <c r="B333" s="49" t="s">
        <v>343</v>
      </c>
      <c r="C333" s="68">
        <v>252000</v>
      </c>
      <c r="D333" s="68">
        <v>241102</v>
      </c>
      <c r="E333" s="293">
        <f t="shared" si="18"/>
        <v>95.675396825396831</v>
      </c>
      <c r="F333" s="7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</row>
    <row r="334" spans="1:29" ht="14.1" customHeight="1" x14ac:dyDescent="0.25">
      <c r="A334" s="43">
        <v>614229</v>
      </c>
      <c r="B334" s="49" t="s">
        <v>71</v>
      </c>
      <c r="C334" s="68">
        <v>20000</v>
      </c>
      <c r="D334" s="68">
        <v>20150</v>
      </c>
      <c r="E334" s="293">
        <f t="shared" si="18"/>
        <v>100.75</v>
      </c>
      <c r="F334" s="7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</row>
    <row r="335" spans="1:29" ht="14.1" customHeight="1" x14ac:dyDescent="0.25">
      <c r="A335" s="43">
        <v>614229</v>
      </c>
      <c r="B335" s="49" t="s">
        <v>207</v>
      </c>
      <c r="C335" s="45">
        <v>45000</v>
      </c>
      <c r="D335" s="45">
        <v>40200</v>
      </c>
      <c r="E335" s="293">
        <f t="shared" si="18"/>
        <v>89.333333333333329</v>
      </c>
      <c r="F335" s="7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</row>
    <row r="336" spans="1:29" ht="14.1" customHeight="1" x14ac:dyDescent="0.25">
      <c r="A336" s="43">
        <v>614313</v>
      </c>
      <c r="B336" s="49" t="s">
        <v>72</v>
      </c>
      <c r="C336" s="68">
        <v>64350</v>
      </c>
      <c r="D336" s="68">
        <v>64350</v>
      </c>
      <c r="E336" s="293">
        <f t="shared" si="18"/>
        <v>100</v>
      </c>
      <c r="F336" s="7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</row>
    <row r="337" spans="1:29" ht="14.1" customHeight="1" x14ac:dyDescent="0.25">
      <c r="A337" s="43">
        <v>614175</v>
      </c>
      <c r="B337" s="49" t="s">
        <v>138</v>
      </c>
      <c r="C337" s="68">
        <v>70000</v>
      </c>
      <c r="D337" s="68">
        <v>70000</v>
      </c>
      <c r="E337" s="293">
        <f t="shared" si="18"/>
        <v>100</v>
      </c>
      <c r="F337" s="7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</row>
    <row r="338" spans="1:29" ht="14.1" customHeight="1" thickBot="1" x14ac:dyDescent="0.3">
      <c r="A338" s="51">
        <v>614313</v>
      </c>
      <c r="B338" s="52" t="s">
        <v>208</v>
      </c>
      <c r="C338" s="126">
        <v>80000</v>
      </c>
      <c r="D338" s="126">
        <v>57716</v>
      </c>
      <c r="E338" s="223">
        <f t="shared" si="18"/>
        <v>72.14500000000001</v>
      </c>
      <c r="F338" s="7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</row>
    <row r="339" spans="1:29" ht="15" customHeight="1" thickBot="1" x14ac:dyDescent="0.3">
      <c r="A339" s="119"/>
      <c r="B339" s="212" t="s">
        <v>250</v>
      </c>
      <c r="D339" s="213"/>
      <c r="E339" s="222"/>
      <c r="F339" s="7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</row>
    <row r="340" spans="1:29" ht="14.1" customHeight="1" x14ac:dyDescent="0.25">
      <c r="A340" s="113">
        <v>614122</v>
      </c>
      <c r="B340" s="114" t="s">
        <v>239</v>
      </c>
      <c r="C340" s="42">
        <f>SUM(C341:C354)</f>
        <v>85300</v>
      </c>
      <c r="D340" s="42">
        <f>SUM(D341:D354)</f>
        <v>85300</v>
      </c>
      <c r="E340" s="169">
        <f>(D340/C340)*100</f>
        <v>100</v>
      </c>
      <c r="F340" s="7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</row>
    <row r="341" spans="1:29" ht="14.1" customHeight="1" x14ac:dyDescent="0.25">
      <c r="A341" s="87">
        <v>614122</v>
      </c>
      <c r="B341" s="49" t="s">
        <v>105</v>
      </c>
      <c r="C341" s="45">
        <v>37000</v>
      </c>
      <c r="D341" s="45">
        <v>37000</v>
      </c>
      <c r="E341" s="293">
        <f t="shared" ref="E341:E354" si="19">(D341/C341)*100</f>
        <v>100</v>
      </c>
      <c r="F341" s="7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</row>
    <row r="342" spans="1:29" ht="14.1" customHeight="1" x14ac:dyDescent="0.25">
      <c r="A342" s="87">
        <v>614122</v>
      </c>
      <c r="B342" s="49" t="s">
        <v>106</v>
      </c>
      <c r="C342" s="68">
        <v>10400</v>
      </c>
      <c r="D342" s="68">
        <v>10400</v>
      </c>
      <c r="E342" s="293">
        <f t="shared" si="19"/>
        <v>100</v>
      </c>
      <c r="F342" s="7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</row>
    <row r="343" spans="1:29" ht="14.1" customHeight="1" x14ac:dyDescent="0.25">
      <c r="A343" s="87">
        <v>614122</v>
      </c>
      <c r="B343" s="44" t="s">
        <v>107</v>
      </c>
      <c r="C343" s="45">
        <v>8000</v>
      </c>
      <c r="D343" s="45">
        <v>8000</v>
      </c>
      <c r="E343" s="293">
        <f t="shared" si="19"/>
        <v>100</v>
      </c>
      <c r="F343" s="7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</row>
    <row r="344" spans="1:29" ht="14.1" customHeight="1" x14ac:dyDescent="0.25">
      <c r="A344" s="87">
        <v>614122</v>
      </c>
      <c r="B344" s="44" t="s">
        <v>108</v>
      </c>
      <c r="C344" s="45">
        <v>2400</v>
      </c>
      <c r="D344" s="45">
        <v>2400</v>
      </c>
      <c r="E344" s="293">
        <f t="shared" si="19"/>
        <v>100</v>
      </c>
      <c r="F344" s="7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</row>
    <row r="345" spans="1:29" ht="14.1" customHeight="1" x14ac:dyDescent="0.25">
      <c r="A345" s="87">
        <v>614122</v>
      </c>
      <c r="B345" s="44" t="s">
        <v>111</v>
      </c>
      <c r="C345" s="45">
        <v>4500</v>
      </c>
      <c r="D345" s="45">
        <v>4500</v>
      </c>
      <c r="E345" s="293">
        <f t="shared" si="19"/>
        <v>100</v>
      </c>
      <c r="F345" s="7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</row>
    <row r="346" spans="1:29" ht="14.1" customHeight="1" x14ac:dyDescent="0.25">
      <c r="A346" s="87">
        <v>614122</v>
      </c>
      <c r="B346" s="44" t="s">
        <v>109</v>
      </c>
      <c r="C346" s="45">
        <v>2200</v>
      </c>
      <c r="D346" s="45">
        <v>2200</v>
      </c>
      <c r="E346" s="293">
        <f t="shared" si="19"/>
        <v>100</v>
      </c>
      <c r="F346" s="7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</row>
    <row r="347" spans="1:29" ht="14.1" customHeight="1" x14ac:dyDescent="0.25">
      <c r="A347" s="87">
        <v>614122</v>
      </c>
      <c r="B347" s="44" t="s">
        <v>110</v>
      </c>
      <c r="C347" s="45">
        <v>4500</v>
      </c>
      <c r="D347" s="45">
        <v>4500</v>
      </c>
      <c r="E347" s="293">
        <f t="shared" si="19"/>
        <v>100</v>
      </c>
      <c r="F347" s="7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</row>
    <row r="348" spans="1:29" ht="14.1" customHeight="1" x14ac:dyDescent="0.25">
      <c r="A348" s="87">
        <v>614122</v>
      </c>
      <c r="B348" s="44" t="s">
        <v>151</v>
      </c>
      <c r="C348" s="45">
        <v>2000</v>
      </c>
      <c r="D348" s="45">
        <v>2000</v>
      </c>
      <c r="E348" s="293">
        <f t="shared" si="19"/>
        <v>100</v>
      </c>
      <c r="F348" s="7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</row>
    <row r="349" spans="1:29" ht="14.1" customHeight="1" x14ac:dyDescent="0.25">
      <c r="A349" s="87">
        <v>614122</v>
      </c>
      <c r="B349" s="44" t="s">
        <v>159</v>
      </c>
      <c r="C349" s="45">
        <v>5000</v>
      </c>
      <c r="D349" s="45">
        <v>5000</v>
      </c>
      <c r="E349" s="293">
        <f t="shared" si="19"/>
        <v>100</v>
      </c>
      <c r="F349" s="7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</row>
    <row r="350" spans="1:29" ht="14.1" customHeight="1" x14ac:dyDescent="0.25">
      <c r="A350" s="87">
        <v>614122</v>
      </c>
      <c r="B350" s="44" t="s">
        <v>294</v>
      </c>
      <c r="C350" s="45">
        <v>500</v>
      </c>
      <c r="D350" s="45">
        <v>500</v>
      </c>
      <c r="E350" s="293">
        <f t="shared" si="19"/>
        <v>100</v>
      </c>
      <c r="F350" s="7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</row>
    <row r="351" spans="1:29" ht="14.1" customHeight="1" x14ac:dyDescent="0.25">
      <c r="A351" s="87">
        <v>614122</v>
      </c>
      <c r="B351" s="44" t="s">
        <v>231</v>
      </c>
      <c r="C351" s="45">
        <v>2000</v>
      </c>
      <c r="D351" s="45">
        <v>2000</v>
      </c>
      <c r="E351" s="293">
        <f t="shared" si="19"/>
        <v>100</v>
      </c>
      <c r="F351" s="7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</row>
    <row r="352" spans="1:29" ht="14.1" customHeight="1" x14ac:dyDescent="0.25">
      <c r="A352" s="87">
        <v>614122</v>
      </c>
      <c r="B352" s="44" t="s">
        <v>264</v>
      </c>
      <c r="C352" s="45">
        <v>3000</v>
      </c>
      <c r="D352" s="45">
        <v>3000</v>
      </c>
      <c r="E352" s="293">
        <f t="shared" si="19"/>
        <v>100</v>
      </c>
      <c r="F352" s="7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</row>
    <row r="353" spans="1:29" ht="14.1" customHeight="1" x14ac:dyDescent="0.25">
      <c r="A353" s="87">
        <v>614122</v>
      </c>
      <c r="B353" s="44" t="s">
        <v>263</v>
      </c>
      <c r="C353" s="45">
        <v>2200</v>
      </c>
      <c r="D353" s="45">
        <v>2200</v>
      </c>
      <c r="E353" s="293">
        <f t="shared" si="19"/>
        <v>100</v>
      </c>
      <c r="F353" s="7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</row>
    <row r="354" spans="1:29" ht="14.1" customHeight="1" x14ac:dyDescent="0.25">
      <c r="A354" s="87">
        <v>614122</v>
      </c>
      <c r="B354" s="44" t="s">
        <v>295</v>
      </c>
      <c r="C354" s="45">
        <v>1600</v>
      </c>
      <c r="D354" s="45">
        <v>1600</v>
      </c>
      <c r="E354" s="293">
        <f t="shared" si="19"/>
        <v>100</v>
      </c>
      <c r="F354" s="7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</row>
    <row r="355" spans="1:29" ht="14.1" customHeight="1" x14ac:dyDescent="0.25">
      <c r="A355" s="87">
        <v>614122</v>
      </c>
      <c r="B355" s="47" t="s">
        <v>361</v>
      </c>
      <c r="C355" s="48">
        <v>15600</v>
      </c>
      <c r="D355" s="48">
        <v>15600</v>
      </c>
      <c r="E355" s="292">
        <f>(D355/C355)*100</f>
        <v>100</v>
      </c>
      <c r="F355" s="7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</row>
    <row r="356" spans="1:29" ht="14.1" customHeight="1" x14ac:dyDescent="0.25">
      <c r="A356" s="87">
        <v>614122</v>
      </c>
      <c r="B356" s="115" t="s">
        <v>278</v>
      </c>
      <c r="C356" s="48">
        <v>76500</v>
      </c>
      <c r="D356" s="48">
        <v>76500</v>
      </c>
      <c r="E356" s="292">
        <f t="shared" ref="E356:E362" si="20">(D356/C356)*100</f>
        <v>100</v>
      </c>
      <c r="F356" s="7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</row>
    <row r="357" spans="1:29" ht="14.1" customHeight="1" x14ac:dyDescent="0.25">
      <c r="A357" s="87">
        <v>614122</v>
      </c>
      <c r="B357" s="115" t="s">
        <v>279</v>
      </c>
      <c r="C357" s="157">
        <v>10680</v>
      </c>
      <c r="D357" s="48">
        <v>10800</v>
      </c>
      <c r="E357" s="292">
        <f t="shared" si="20"/>
        <v>101.12359550561798</v>
      </c>
      <c r="F357" s="7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</row>
    <row r="358" spans="1:29" ht="14.1" customHeight="1" x14ac:dyDescent="0.25">
      <c r="A358" s="87">
        <v>614122</v>
      </c>
      <c r="B358" s="115" t="s">
        <v>188</v>
      </c>
      <c r="C358" s="48">
        <v>6500</v>
      </c>
      <c r="D358" s="48">
        <v>4972</v>
      </c>
      <c r="E358" s="292">
        <f t="shared" si="20"/>
        <v>76.492307692307691</v>
      </c>
      <c r="F358" s="7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</row>
    <row r="359" spans="1:29" ht="14.1" customHeight="1" x14ac:dyDescent="0.25">
      <c r="A359" s="87">
        <v>614318</v>
      </c>
      <c r="B359" s="47" t="s">
        <v>189</v>
      </c>
      <c r="C359" s="48">
        <v>61140</v>
      </c>
      <c r="D359" s="48">
        <v>58207.4</v>
      </c>
      <c r="E359" s="292">
        <f t="shared" si="20"/>
        <v>95.203467451750072</v>
      </c>
      <c r="F359" s="7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</row>
    <row r="360" spans="1:29" ht="14.1" customHeight="1" x14ac:dyDescent="0.25">
      <c r="A360" s="152">
        <v>614122</v>
      </c>
      <c r="B360" s="214" t="s">
        <v>190</v>
      </c>
      <c r="C360" s="215">
        <v>36000</v>
      </c>
      <c r="D360" s="215">
        <v>36990</v>
      </c>
      <c r="E360" s="292">
        <f t="shared" si="20"/>
        <v>102.75000000000001</v>
      </c>
      <c r="F360" s="7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</row>
    <row r="361" spans="1:29" ht="14.1" customHeight="1" thickBot="1" x14ac:dyDescent="0.3">
      <c r="A361" s="51">
        <v>614122</v>
      </c>
      <c r="B361" s="216" t="s">
        <v>280</v>
      </c>
      <c r="C361" s="116">
        <v>20000</v>
      </c>
      <c r="D361" s="116">
        <v>20000</v>
      </c>
      <c r="E361" s="250">
        <f t="shared" si="20"/>
        <v>100</v>
      </c>
      <c r="F361" s="7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</row>
    <row r="362" spans="1:29" ht="15" customHeight="1" thickBot="1" x14ac:dyDescent="0.3">
      <c r="A362" s="72"/>
      <c r="B362" s="161" t="s">
        <v>267</v>
      </c>
      <c r="C362" s="35">
        <f>C340+C355+C356+C357+C358+C359+C360+C361</f>
        <v>311720</v>
      </c>
      <c r="D362" s="35">
        <f>D340+D355+D356+D357+D358+D359+D360+D361</f>
        <v>308369.40000000002</v>
      </c>
      <c r="E362" s="250">
        <f t="shared" si="20"/>
        <v>98.925125112280256</v>
      </c>
      <c r="F362" s="7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</row>
    <row r="363" spans="1:29" ht="14.1" customHeight="1" thickBot="1" x14ac:dyDescent="0.3">
      <c r="A363" s="28">
        <v>614315</v>
      </c>
      <c r="B363" s="162" t="s">
        <v>237</v>
      </c>
      <c r="C363" s="163"/>
      <c r="D363" s="163"/>
      <c r="E363" s="224"/>
      <c r="F363" s="7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</row>
    <row r="364" spans="1:29" ht="14.1" customHeight="1" thickBot="1" x14ac:dyDescent="0.3">
      <c r="A364" s="143">
        <v>614315</v>
      </c>
      <c r="B364" s="302" t="s">
        <v>116</v>
      </c>
      <c r="C364" s="121">
        <f>SUM(C365:C368)</f>
        <v>60000</v>
      </c>
      <c r="D364" s="121">
        <f>SUM(D365:D368)</f>
        <v>31532</v>
      </c>
      <c r="E364" s="169">
        <f>(D364/C364)*100</f>
        <v>52.553333333333327</v>
      </c>
      <c r="F364" s="7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</row>
    <row r="365" spans="1:29" ht="14.1" customHeight="1" x14ac:dyDescent="0.25">
      <c r="A365" s="97">
        <v>614315</v>
      </c>
      <c r="B365" s="128" t="s">
        <v>155</v>
      </c>
      <c r="C365" s="101">
        <v>6000</v>
      </c>
      <c r="D365" s="101">
        <v>6000</v>
      </c>
      <c r="E365" s="221">
        <f t="shared" ref="E365:E379" si="21">(D365/C365)*100</f>
        <v>100</v>
      </c>
      <c r="F365" s="7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</row>
    <row r="366" spans="1:29" ht="14.1" customHeight="1" x14ac:dyDescent="0.25">
      <c r="A366" s="43">
        <v>614315</v>
      </c>
      <c r="B366" s="60" t="s">
        <v>156</v>
      </c>
      <c r="C366" s="45">
        <v>6000</v>
      </c>
      <c r="D366" s="45">
        <v>6000</v>
      </c>
      <c r="E366" s="293">
        <f t="shared" si="21"/>
        <v>100</v>
      </c>
      <c r="F366" s="7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</row>
    <row r="367" spans="1:29" ht="14.1" customHeight="1" x14ac:dyDescent="0.25">
      <c r="A367" s="43">
        <v>614315</v>
      </c>
      <c r="B367" s="60" t="s">
        <v>157</v>
      </c>
      <c r="C367" s="45">
        <v>6000</v>
      </c>
      <c r="D367" s="45">
        <v>6000</v>
      </c>
      <c r="E367" s="293">
        <f t="shared" si="21"/>
        <v>100</v>
      </c>
      <c r="F367" s="7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</row>
    <row r="368" spans="1:29" ht="14.1" customHeight="1" x14ac:dyDescent="0.25">
      <c r="A368" s="43">
        <v>614315</v>
      </c>
      <c r="B368" s="60" t="s">
        <v>158</v>
      </c>
      <c r="C368" s="45">
        <v>42000</v>
      </c>
      <c r="D368" s="45">
        <v>13532</v>
      </c>
      <c r="E368" s="293">
        <f t="shared" si="21"/>
        <v>32.219047619047622</v>
      </c>
      <c r="F368" s="7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</row>
    <row r="369" spans="1:29" ht="14.1" customHeight="1" x14ac:dyDescent="0.25">
      <c r="A369" s="43">
        <v>614315</v>
      </c>
      <c r="B369" s="58" t="s">
        <v>310</v>
      </c>
      <c r="C369" s="48">
        <f>SUM(C370:C375)</f>
        <v>52300</v>
      </c>
      <c r="D369" s="48">
        <f>SUM(D370:D375)</f>
        <v>51300</v>
      </c>
      <c r="E369" s="292">
        <f t="shared" si="21"/>
        <v>98.08795411089865</v>
      </c>
      <c r="F369" s="7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</row>
    <row r="370" spans="1:29" ht="14.1" customHeight="1" x14ac:dyDescent="0.25">
      <c r="A370" s="43">
        <v>614315</v>
      </c>
      <c r="B370" s="60" t="s">
        <v>100</v>
      </c>
      <c r="C370" s="68">
        <v>21500</v>
      </c>
      <c r="D370" s="68">
        <v>21500</v>
      </c>
      <c r="E370" s="293">
        <f t="shared" si="21"/>
        <v>100</v>
      </c>
      <c r="F370" s="7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</row>
    <row r="371" spans="1:29" ht="14.1" customHeight="1" x14ac:dyDescent="0.25">
      <c r="A371" s="43">
        <v>614315</v>
      </c>
      <c r="B371" s="60" t="s">
        <v>101</v>
      </c>
      <c r="C371" s="45">
        <v>5800</v>
      </c>
      <c r="D371" s="45">
        <v>5800</v>
      </c>
      <c r="E371" s="293">
        <f t="shared" si="21"/>
        <v>100</v>
      </c>
      <c r="F371" s="7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</row>
    <row r="372" spans="1:29" ht="14.1" customHeight="1" x14ac:dyDescent="0.25">
      <c r="A372" s="43">
        <v>614315</v>
      </c>
      <c r="B372" s="117" t="s">
        <v>99</v>
      </c>
      <c r="C372" s="45">
        <v>5000</v>
      </c>
      <c r="D372" s="45">
        <v>5000</v>
      </c>
      <c r="E372" s="293">
        <f t="shared" si="21"/>
        <v>100</v>
      </c>
      <c r="F372" s="7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</row>
    <row r="373" spans="1:29" ht="14.1" customHeight="1" x14ac:dyDescent="0.25">
      <c r="A373" s="43">
        <v>614315</v>
      </c>
      <c r="B373" s="117" t="s">
        <v>98</v>
      </c>
      <c r="C373" s="45">
        <v>10200</v>
      </c>
      <c r="D373" s="45">
        <v>9200</v>
      </c>
      <c r="E373" s="293">
        <f t="shared" si="21"/>
        <v>90.196078431372555</v>
      </c>
      <c r="F373" s="7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</row>
    <row r="374" spans="1:29" ht="14.1" customHeight="1" x14ac:dyDescent="0.25">
      <c r="A374" s="43">
        <v>614315</v>
      </c>
      <c r="B374" s="117" t="s">
        <v>325</v>
      </c>
      <c r="C374" s="45">
        <v>4800</v>
      </c>
      <c r="D374" s="45">
        <v>4800</v>
      </c>
      <c r="E374" s="293">
        <f t="shared" si="21"/>
        <v>100</v>
      </c>
      <c r="F374" s="7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</row>
    <row r="375" spans="1:29" ht="14.1" customHeight="1" x14ac:dyDescent="0.25">
      <c r="A375" s="43">
        <v>614315</v>
      </c>
      <c r="B375" s="117" t="s">
        <v>137</v>
      </c>
      <c r="C375" s="45">
        <v>5000</v>
      </c>
      <c r="D375" s="45">
        <v>5000</v>
      </c>
      <c r="E375" s="293">
        <f t="shared" si="21"/>
        <v>100</v>
      </c>
      <c r="F375" s="7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</row>
    <row r="376" spans="1:29" ht="14.1" customHeight="1" x14ac:dyDescent="0.25">
      <c r="A376" s="43">
        <v>614315</v>
      </c>
      <c r="B376" s="58" t="s">
        <v>311</v>
      </c>
      <c r="C376" s="48">
        <f>C377+C378</f>
        <v>3000</v>
      </c>
      <c r="D376" s="48">
        <f>D377+D378</f>
        <v>1500</v>
      </c>
      <c r="E376" s="292">
        <f t="shared" si="21"/>
        <v>50</v>
      </c>
      <c r="F376" s="7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</row>
    <row r="377" spans="1:29" ht="14.1" customHeight="1" x14ac:dyDescent="0.25">
      <c r="A377" s="43">
        <v>614315</v>
      </c>
      <c r="B377" s="60" t="s">
        <v>102</v>
      </c>
      <c r="C377" s="45">
        <v>1500</v>
      </c>
      <c r="D377" s="45"/>
      <c r="E377" s="293">
        <f t="shared" si="21"/>
        <v>0</v>
      </c>
      <c r="F377" s="7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</row>
    <row r="378" spans="1:29" ht="14.1" customHeight="1" thickBot="1" x14ac:dyDescent="0.3">
      <c r="A378" s="51">
        <v>614315</v>
      </c>
      <c r="B378" s="118" t="s">
        <v>103</v>
      </c>
      <c r="C378" s="53">
        <v>1500</v>
      </c>
      <c r="D378" s="53">
        <v>1500</v>
      </c>
      <c r="E378" s="223">
        <f t="shared" si="21"/>
        <v>100</v>
      </c>
      <c r="F378" s="7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</row>
    <row r="379" spans="1:29" ht="15" customHeight="1" thickBot="1" x14ac:dyDescent="0.3">
      <c r="A379" s="28">
        <v>23</v>
      </c>
      <c r="B379" s="161" t="s">
        <v>306</v>
      </c>
      <c r="C379" s="35">
        <f>C364+C369+C376</f>
        <v>115300</v>
      </c>
      <c r="D379" s="35">
        <f>D364+D369+D376</f>
        <v>84332</v>
      </c>
      <c r="E379" s="169">
        <f t="shared" si="21"/>
        <v>73.141370338248052</v>
      </c>
      <c r="F379" s="7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</row>
    <row r="380" spans="1:29" ht="15" customHeight="1" thickBot="1" x14ac:dyDescent="0.3">
      <c r="A380" s="28">
        <v>614323</v>
      </c>
      <c r="B380" s="71" t="s">
        <v>238</v>
      </c>
      <c r="C380" s="74">
        <v>50000</v>
      </c>
      <c r="D380" s="74">
        <v>49800</v>
      </c>
      <c r="E380" s="224">
        <f>(D380/C380)*100</f>
        <v>99.6</v>
      </c>
      <c r="F380" s="7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</row>
    <row r="381" spans="1:29" ht="15" customHeight="1" thickBot="1" x14ac:dyDescent="0.3">
      <c r="A381" s="28"/>
      <c r="B381" s="34" t="s">
        <v>87</v>
      </c>
      <c r="C381" s="35">
        <f>C380</f>
        <v>50000</v>
      </c>
      <c r="D381" s="35">
        <f>D380</f>
        <v>49800</v>
      </c>
      <c r="E381" s="96">
        <f t="shared" ref="E381:E394" si="22">(D381/C381)*100</f>
        <v>99.6</v>
      </c>
      <c r="F381" s="7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</row>
    <row r="382" spans="1:29" ht="15" customHeight="1" thickBot="1" x14ac:dyDescent="0.3">
      <c r="A382" s="119"/>
      <c r="B382" s="120" t="s">
        <v>73</v>
      </c>
      <c r="C382" s="186">
        <f>C383+C384+C390+C391+C392+C393+C394</f>
        <v>286810</v>
      </c>
      <c r="D382" s="186">
        <f>D383+D384+D390+D391+D392+D393+D394</f>
        <v>287791</v>
      </c>
      <c r="E382" s="169">
        <f t="shared" si="22"/>
        <v>100.342038283184</v>
      </c>
      <c r="F382" s="7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</row>
    <row r="383" spans="1:29" ht="14.1" customHeight="1" x14ac:dyDescent="0.25">
      <c r="A383" s="97">
        <v>614121</v>
      </c>
      <c r="B383" s="111" t="s">
        <v>76</v>
      </c>
      <c r="C383" s="155">
        <v>174500</v>
      </c>
      <c r="D383" s="155">
        <v>174500</v>
      </c>
      <c r="E383" s="221">
        <f t="shared" si="22"/>
        <v>100</v>
      </c>
      <c r="F383" s="7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</row>
    <row r="384" spans="1:29" ht="14.1" customHeight="1" x14ac:dyDescent="0.25">
      <c r="A384" s="43">
        <v>614121</v>
      </c>
      <c r="B384" s="44" t="s">
        <v>161</v>
      </c>
      <c r="C384" s="48">
        <f>SUM(C385:C389)</f>
        <v>21250</v>
      </c>
      <c r="D384" s="48">
        <f>SUM(D385:D389)</f>
        <v>21250</v>
      </c>
      <c r="E384" s="292">
        <f t="shared" si="22"/>
        <v>100</v>
      </c>
      <c r="F384" s="7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</row>
    <row r="385" spans="1:29" ht="14.1" customHeight="1" x14ac:dyDescent="0.25">
      <c r="A385" s="43"/>
      <c r="B385" s="44" t="s">
        <v>173</v>
      </c>
      <c r="C385" s="45">
        <v>4250</v>
      </c>
      <c r="D385" s="45">
        <v>4250</v>
      </c>
      <c r="E385" s="293">
        <f t="shared" si="22"/>
        <v>100</v>
      </c>
      <c r="F385" s="7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</row>
    <row r="386" spans="1:29" ht="14.1" customHeight="1" x14ac:dyDescent="0.25">
      <c r="A386" s="43"/>
      <c r="B386" s="44" t="s">
        <v>162</v>
      </c>
      <c r="C386" s="45">
        <v>4250</v>
      </c>
      <c r="D386" s="45">
        <v>4250</v>
      </c>
      <c r="E386" s="293">
        <f t="shared" si="22"/>
        <v>100</v>
      </c>
      <c r="F386" s="7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</row>
    <row r="387" spans="1:29" ht="14.1" customHeight="1" x14ac:dyDescent="0.25">
      <c r="A387" s="43"/>
      <c r="B387" s="44" t="s">
        <v>163</v>
      </c>
      <c r="C387" s="45">
        <v>4250</v>
      </c>
      <c r="D387" s="45">
        <v>4250</v>
      </c>
      <c r="E387" s="293">
        <f t="shared" si="22"/>
        <v>100</v>
      </c>
      <c r="F387" s="7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</row>
    <row r="388" spans="1:29" ht="14.1" customHeight="1" x14ac:dyDescent="0.25">
      <c r="A388" s="43"/>
      <c r="B388" s="44" t="s">
        <v>164</v>
      </c>
      <c r="C388" s="45">
        <v>4250</v>
      </c>
      <c r="D388" s="45">
        <v>4250</v>
      </c>
      <c r="E388" s="293">
        <f t="shared" si="22"/>
        <v>100</v>
      </c>
      <c r="F388" s="7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</row>
    <row r="389" spans="1:29" ht="14.1" customHeight="1" x14ac:dyDescent="0.25">
      <c r="A389" s="43"/>
      <c r="B389" s="44" t="s">
        <v>165</v>
      </c>
      <c r="C389" s="45">
        <v>4250</v>
      </c>
      <c r="D389" s="45">
        <v>4250</v>
      </c>
      <c r="E389" s="293">
        <f t="shared" si="22"/>
        <v>100</v>
      </c>
      <c r="F389" s="7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</row>
    <row r="390" spans="1:29" ht="14.1" customHeight="1" x14ac:dyDescent="0.25">
      <c r="A390" s="43">
        <v>614121</v>
      </c>
      <c r="B390" s="44" t="s">
        <v>284</v>
      </c>
      <c r="C390" s="68">
        <v>17000</v>
      </c>
      <c r="D390" s="68">
        <v>15840</v>
      </c>
      <c r="E390" s="293">
        <f t="shared" si="22"/>
        <v>93.17647058823529</v>
      </c>
      <c r="F390" s="7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</row>
    <row r="391" spans="1:29" ht="14.1" customHeight="1" x14ac:dyDescent="0.25">
      <c r="A391" s="43">
        <v>614121</v>
      </c>
      <c r="B391" s="44" t="s">
        <v>77</v>
      </c>
      <c r="C391" s="45">
        <v>15000</v>
      </c>
      <c r="D391" s="45">
        <v>15000</v>
      </c>
      <c r="E391" s="293">
        <f t="shared" si="22"/>
        <v>100</v>
      </c>
      <c r="F391" s="7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</row>
    <row r="392" spans="1:29" ht="14.1" customHeight="1" x14ac:dyDescent="0.25">
      <c r="A392" s="43">
        <v>614121</v>
      </c>
      <c r="B392" s="44" t="s">
        <v>356</v>
      </c>
      <c r="C392" s="68">
        <v>19000</v>
      </c>
      <c r="D392" s="68">
        <v>21160</v>
      </c>
      <c r="E392" s="293">
        <f t="shared" si="22"/>
        <v>111.36842105263159</v>
      </c>
      <c r="F392" s="7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</row>
    <row r="393" spans="1:29" ht="14.1" customHeight="1" x14ac:dyDescent="0.25">
      <c r="A393" s="43">
        <v>614325</v>
      </c>
      <c r="B393" s="44" t="s">
        <v>260</v>
      </c>
      <c r="C393" s="45">
        <v>35060</v>
      </c>
      <c r="D393" s="45">
        <v>35060</v>
      </c>
      <c r="E393" s="293">
        <f t="shared" si="22"/>
        <v>100</v>
      </c>
      <c r="F393" s="7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</row>
    <row r="394" spans="1:29" ht="14.1" customHeight="1" thickBot="1" x14ac:dyDescent="0.3">
      <c r="A394" s="51">
        <v>614239</v>
      </c>
      <c r="B394" s="64" t="s">
        <v>177</v>
      </c>
      <c r="C394" s="53">
        <v>5000</v>
      </c>
      <c r="D394" s="53">
        <v>4981</v>
      </c>
      <c r="E394" s="223">
        <f t="shared" si="22"/>
        <v>99.62</v>
      </c>
      <c r="F394" s="7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</row>
    <row r="395" spans="1:29" ht="14.1" customHeight="1" thickBot="1" x14ac:dyDescent="0.3">
      <c r="A395" s="143">
        <v>614400</v>
      </c>
      <c r="B395" s="120" t="s">
        <v>149</v>
      </c>
      <c r="C395" s="121">
        <f>SUM(C396:C399)</f>
        <v>406035</v>
      </c>
      <c r="D395" s="121">
        <f>SUM(D396:D399)</f>
        <v>405782</v>
      </c>
      <c r="E395" s="169">
        <f>(D395/C395)*100</f>
        <v>99.937690100607085</v>
      </c>
      <c r="F395" s="7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</row>
    <row r="396" spans="1:29" ht="14.1" customHeight="1" x14ac:dyDescent="0.25">
      <c r="A396" s="97">
        <v>614423</v>
      </c>
      <c r="B396" s="111" t="s">
        <v>150</v>
      </c>
      <c r="C396" s="101">
        <v>130000</v>
      </c>
      <c r="D396" s="101">
        <v>130000</v>
      </c>
      <c r="E396" s="221">
        <f t="shared" ref="E396:E418" si="23">(D396/C396)*100</f>
        <v>100</v>
      </c>
      <c r="F396" s="7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</row>
    <row r="397" spans="1:29" ht="14.1" customHeight="1" x14ac:dyDescent="0.25">
      <c r="A397" s="43">
        <v>614429</v>
      </c>
      <c r="B397" s="44" t="s">
        <v>74</v>
      </c>
      <c r="C397" s="68">
        <v>138030</v>
      </c>
      <c r="D397" s="68">
        <v>138030</v>
      </c>
      <c r="E397" s="293">
        <f t="shared" si="23"/>
        <v>100</v>
      </c>
      <c r="F397" s="7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</row>
    <row r="398" spans="1:29" ht="14.1" customHeight="1" x14ac:dyDescent="0.25">
      <c r="A398" s="43">
        <v>614429</v>
      </c>
      <c r="B398" s="44" t="s">
        <v>75</v>
      </c>
      <c r="C398" s="68">
        <v>92805</v>
      </c>
      <c r="D398" s="68">
        <v>92805</v>
      </c>
      <c r="E398" s="293">
        <f t="shared" si="23"/>
        <v>100</v>
      </c>
      <c r="F398" s="7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</row>
    <row r="399" spans="1:29" ht="14.1" customHeight="1" thickBot="1" x14ac:dyDescent="0.3">
      <c r="A399" s="51">
        <v>614429</v>
      </c>
      <c r="B399" s="64" t="s">
        <v>152</v>
      </c>
      <c r="C399" s="126">
        <v>45200</v>
      </c>
      <c r="D399" s="126">
        <v>44947</v>
      </c>
      <c r="E399" s="223">
        <f t="shared" si="23"/>
        <v>99.440265486725664</v>
      </c>
      <c r="F399" s="7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</row>
    <row r="400" spans="1:29" ht="15" customHeight="1" thickBot="1" x14ac:dyDescent="0.3">
      <c r="A400" s="28">
        <v>614515</v>
      </c>
      <c r="B400" s="71" t="s">
        <v>78</v>
      </c>
      <c r="C400" s="35">
        <f>C401</f>
        <v>150000</v>
      </c>
      <c r="D400" s="35">
        <f>D401</f>
        <v>122320</v>
      </c>
      <c r="E400" s="169">
        <f t="shared" si="23"/>
        <v>81.546666666666667</v>
      </c>
      <c r="F400" s="7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</row>
    <row r="401" spans="1:29" ht="15" customHeight="1" thickBot="1" x14ac:dyDescent="0.3">
      <c r="A401" s="143"/>
      <c r="B401" s="144" t="s">
        <v>35</v>
      </c>
      <c r="C401" s="145">
        <v>150000</v>
      </c>
      <c r="D401" s="145">
        <v>122320</v>
      </c>
      <c r="E401" s="222">
        <f t="shared" si="23"/>
        <v>81.546666666666667</v>
      </c>
      <c r="F401" s="7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</row>
    <row r="402" spans="1:29" ht="15" customHeight="1" thickBot="1" x14ac:dyDescent="0.3">
      <c r="A402" s="119">
        <v>614241</v>
      </c>
      <c r="B402" s="120" t="s">
        <v>131</v>
      </c>
      <c r="C402" s="186">
        <f>SUM(C403:C409)</f>
        <v>183150</v>
      </c>
      <c r="D402" s="186">
        <f>SUM(D403:D409)</f>
        <v>163728</v>
      </c>
      <c r="E402" s="169">
        <f t="shared" si="23"/>
        <v>89.395577395577391</v>
      </c>
      <c r="F402" s="7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</row>
    <row r="403" spans="1:29" ht="14.1" customHeight="1" x14ac:dyDescent="0.25">
      <c r="A403" s="97">
        <v>614241</v>
      </c>
      <c r="B403" s="111" t="s">
        <v>206</v>
      </c>
      <c r="C403" s="155">
        <v>10000</v>
      </c>
      <c r="D403" s="155">
        <v>465</v>
      </c>
      <c r="E403" s="221">
        <f t="shared" si="23"/>
        <v>4.6500000000000004</v>
      </c>
      <c r="F403" s="7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</row>
    <row r="404" spans="1:29" ht="14.1" customHeight="1" x14ac:dyDescent="0.25">
      <c r="A404" s="43">
        <v>614241</v>
      </c>
      <c r="B404" s="44" t="s">
        <v>227</v>
      </c>
      <c r="C404" s="45">
        <v>10000</v>
      </c>
      <c r="D404" s="45">
        <v>2765</v>
      </c>
      <c r="E404" s="293">
        <f t="shared" si="23"/>
        <v>27.650000000000002</v>
      </c>
      <c r="F404" s="7"/>
      <c r="G404" s="10"/>
      <c r="H404" s="10"/>
      <c r="I404" s="10"/>
      <c r="J404" s="10"/>
      <c r="K404" s="10"/>
      <c r="L404" s="10" t="s">
        <v>341</v>
      </c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</row>
    <row r="405" spans="1:29" ht="14.1" customHeight="1" x14ac:dyDescent="0.25">
      <c r="A405" s="43">
        <v>614241</v>
      </c>
      <c r="B405" s="44" t="s">
        <v>228</v>
      </c>
      <c r="C405" s="68">
        <v>15000</v>
      </c>
      <c r="D405" s="68"/>
      <c r="E405" s="293">
        <f t="shared" si="23"/>
        <v>0</v>
      </c>
      <c r="F405" s="7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</row>
    <row r="406" spans="1:29" ht="14.1" customHeight="1" x14ac:dyDescent="0.25">
      <c r="A406" s="43">
        <v>614241</v>
      </c>
      <c r="B406" s="44" t="s">
        <v>229</v>
      </c>
      <c r="C406" s="68">
        <v>126650</v>
      </c>
      <c r="D406" s="68">
        <v>147290</v>
      </c>
      <c r="E406" s="293">
        <f t="shared" si="23"/>
        <v>116.29688116857481</v>
      </c>
      <c r="F406" s="7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</row>
    <row r="407" spans="1:29" ht="14.1" customHeight="1" x14ac:dyDescent="0.25">
      <c r="A407" s="43">
        <v>614241</v>
      </c>
      <c r="B407" s="44" t="s">
        <v>92</v>
      </c>
      <c r="C407" s="68">
        <v>3000</v>
      </c>
      <c r="D407" s="68">
        <v>4889</v>
      </c>
      <c r="E407" s="293">
        <f t="shared" si="23"/>
        <v>162.96666666666667</v>
      </c>
      <c r="F407" s="7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</row>
    <row r="408" spans="1:29" ht="14.1" customHeight="1" x14ac:dyDescent="0.25">
      <c r="A408" s="43">
        <v>614241</v>
      </c>
      <c r="B408" s="44" t="s">
        <v>230</v>
      </c>
      <c r="C408" s="45">
        <v>9000</v>
      </c>
      <c r="D408" s="45">
        <v>8319</v>
      </c>
      <c r="E408" s="293">
        <f t="shared" si="23"/>
        <v>92.433333333333337</v>
      </c>
      <c r="F408" s="7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</row>
    <row r="409" spans="1:29" ht="14.1" customHeight="1" thickBot="1" x14ac:dyDescent="0.3">
      <c r="A409" s="122">
        <v>614241</v>
      </c>
      <c r="B409" s="123" t="s">
        <v>160</v>
      </c>
      <c r="C409" s="124">
        <v>9500</v>
      </c>
      <c r="D409" s="124"/>
      <c r="E409" s="223">
        <f t="shared" si="23"/>
        <v>0</v>
      </c>
      <c r="F409" s="7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</row>
    <row r="410" spans="1:29" ht="15" customHeight="1" thickBot="1" x14ac:dyDescent="0.3">
      <c r="A410" s="146">
        <v>25</v>
      </c>
      <c r="B410" s="147" t="s">
        <v>79</v>
      </c>
      <c r="C410" s="198">
        <f>SUM(C411:C418)</f>
        <v>229300</v>
      </c>
      <c r="D410" s="198">
        <f>SUM(D411:D418)</f>
        <v>207263.75000000003</v>
      </c>
      <c r="E410" s="169">
        <f t="shared" si="23"/>
        <v>90.38977322285217</v>
      </c>
      <c r="F410" s="7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</row>
    <row r="411" spans="1:29" ht="14.1" customHeight="1" x14ac:dyDescent="0.25">
      <c r="A411" s="97">
        <v>613611</v>
      </c>
      <c r="B411" s="112" t="s">
        <v>205</v>
      </c>
      <c r="C411" s="155">
        <v>112000</v>
      </c>
      <c r="D411" s="155">
        <v>102774.01</v>
      </c>
      <c r="E411" s="221">
        <f t="shared" si="23"/>
        <v>91.762508928571435</v>
      </c>
      <c r="F411" s="7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</row>
    <row r="412" spans="1:29" ht="14.1" customHeight="1" x14ac:dyDescent="0.25">
      <c r="A412" s="43"/>
      <c r="B412" s="49" t="s">
        <v>154</v>
      </c>
      <c r="C412" s="68">
        <v>96000</v>
      </c>
      <c r="D412" s="68">
        <v>88092</v>
      </c>
      <c r="E412" s="293">
        <f t="shared" si="23"/>
        <v>91.762500000000003</v>
      </c>
      <c r="F412" s="7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</row>
    <row r="413" spans="1:29" ht="14.1" customHeight="1" x14ac:dyDescent="0.25">
      <c r="A413" s="43">
        <v>613211</v>
      </c>
      <c r="B413" s="49" t="s">
        <v>80</v>
      </c>
      <c r="C413" s="45">
        <v>1800</v>
      </c>
      <c r="D413" s="45">
        <v>718.14</v>
      </c>
      <c r="E413" s="293">
        <f t="shared" si="23"/>
        <v>39.896666666666661</v>
      </c>
      <c r="F413" s="7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</row>
    <row r="414" spans="1:29" ht="14.1" customHeight="1" x14ac:dyDescent="0.25">
      <c r="A414" s="43">
        <v>613213</v>
      </c>
      <c r="B414" s="49" t="s">
        <v>82</v>
      </c>
      <c r="C414" s="45">
        <v>6000</v>
      </c>
      <c r="D414" s="45">
        <v>5203.3100000000004</v>
      </c>
      <c r="E414" s="293">
        <f t="shared" si="23"/>
        <v>86.721833333333336</v>
      </c>
      <c r="F414" s="7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</row>
    <row r="415" spans="1:29" ht="14.1" customHeight="1" x14ac:dyDescent="0.25">
      <c r="A415" s="43">
        <v>613321</v>
      </c>
      <c r="B415" s="49" t="s">
        <v>81</v>
      </c>
      <c r="C415" s="45">
        <v>200</v>
      </c>
      <c r="D415" s="45"/>
      <c r="E415" s="293">
        <f t="shared" si="23"/>
        <v>0</v>
      </c>
      <c r="F415" s="7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</row>
    <row r="416" spans="1:29" ht="14.1" customHeight="1" x14ac:dyDescent="0.25">
      <c r="A416" s="43">
        <v>613400</v>
      </c>
      <c r="B416" s="49" t="s">
        <v>291</v>
      </c>
      <c r="C416" s="45">
        <v>3000</v>
      </c>
      <c r="D416" s="45">
        <v>355.34</v>
      </c>
      <c r="E416" s="293">
        <f t="shared" si="23"/>
        <v>11.844666666666665</v>
      </c>
      <c r="F416" s="7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</row>
    <row r="417" spans="1:29" ht="14.1" customHeight="1" x14ac:dyDescent="0.25">
      <c r="A417" s="43">
        <v>613800</v>
      </c>
      <c r="B417" s="44" t="s">
        <v>234</v>
      </c>
      <c r="C417" s="45">
        <v>1000</v>
      </c>
      <c r="D417" s="45">
        <v>914.95</v>
      </c>
      <c r="E417" s="293">
        <f t="shared" si="23"/>
        <v>91.495000000000005</v>
      </c>
      <c r="F417" s="7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</row>
    <row r="418" spans="1:29" ht="14.1" customHeight="1" thickBot="1" x14ac:dyDescent="0.3">
      <c r="A418" s="51">
        <v>613900</v>
      </c>
      <c r="B418" s="64" t="s">
        <v>56</v>
      </c>
      <c r="C418" s="53">
        <v>9300</v>
      </c>
      <c r="D418" s="53">
        <v>9206</v>
      </c>
      <c r="E418" s="223">
        <f t="shared" si="23"/>
        <v>98.989247311827953</v>
      </c>
      <c r="F418" s="7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</row>
    <row r="419" spans="1:29" ht="15" customHeight="1" thickBot="1" x14ac:dyDescent="0.3">
      <c r="A419" s="28">
        <v>26</v>
      </c>
      <c r="B419" s="85" t="s">
        <v>281</v>
      </c>
      <c r="C419" s="35">
        <f>C420</f>
        <v>60000</v>
      </c>
      <c r="D419" s="35">
        <f>D420</f>
        <v>59811</v>
      </c>
      <c r="E419" s="96">
        <f>(D419/C419)*100</f>
        <v>99.685000000000002</v>
      </c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</row>
    <row r="420" spans="1:29" ht="14.1" customHeight="1" thickBot="1" x14ac:dyDescent="0.3">
      <c r="A420" s="72">
        <v>999999</v>
      </c>
      <c r="B420" s="73" t="s">
        <v>277</v>
      </c>
      <c r="C420" s="125">
        <v>60000</v>
      </c>
      <c r="D420" s="125">
        <v>59811</v>
      </c>
      <c r="E420" s="224">
        <f t="shared" ref="E420:E458" si="24">(D420/C420)*100</f>
        <v>99.685000000000002</v>
      </c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</row>
    <row r="421" spans="1:29" ht="14.1" customHeight="1" thickBot="1" x14ac:dyDescent="0.3">
      <c r="A421" s="28">
        <v>27</v>
      </c>
      <c r="B421" s="85" t="s">
        <v>186</v>
      </c>
      <c r="C421" s="35">
        <f>C422</f>
        <v>100000</v>
      </c>
      <c r="D421" s="35">
        <f>D422</f>
        <v>97373</v>
      </c>
      <c r="E421" s="96">
        <f t="shared" si="24"/>
        <v>97.373000000000005</v>
      </c>
      <c r="F421" s="7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</row>
    <row r="422" spans="1:29" ht="14.1" customHeight="1" thickBot="1" x14ac:dyDescent="0.3">
      <c r="A422" s="72">
        <v>614817</v>
      </c>
      <c r="B422" s="73" t="s">
        <v>83</v>
      </c>
      <c r="C422" s="232">
        <v>100000</v>
      </c>
      <c r="D422" s="232">
        <v>97373</v>
      </c>
      <c r="E422" s="224">
        <f t="shared" si="24"/>
        <v>97.373000000000005</v>
      </c>
      <c r="F422" s="7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</row>
    <row r="423" spans="1:29" ht="14.1" customHeight="1" thickBot="1" x14ac:dyDescent="0.3">
      <c r="A423" s="28">
        <v>28</v>
      </c>
      <c r="B423" s="71" t="s">
        <v>233</v>
      </c>
      <c r="C423" s="35">
        <f>C424</f>
        <v>6700</v>
      </c>
      <c r="D423" s="35">
        <f>D424</f>
        <v>6655</v>
      </c>
      <c r="E423" s="96">
        <f t="shared" si="24"/>
        <v>99.328358208955223</v>
      </c>
      <c r="F423" s="7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</row>
    <row r="424" spans="1:29" ht="14.1" customHeight="1" thickBot="1" x14ac:dyDescent="0.3">
      <c r="A424" s="122">
        <v>614124</v>
      </c>
      <c r="B424" s="123" t="s">
        <v>233</v>
      </c>
      <c r="C424" s="158">
        <v>6700</v>
      </c>
      <c r="D424" s="158">
        <v>6655</v>
      </c>
      <c r="E424" s="224">
        <f t="shared" si="24"/>
        <v>99.328358208955223</v>
      </c>
      <c r="F424" s="7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</row>
    <row r="425" spans="1:29" ht="15" customHeight="1" thickBot="1" x14ac:dyDescent="0.3">
      <c r="A425" s="28">
        <v>29</v>
      </c>
      <c r="B425" s="71" t="s">
        <v>235</v>
      </c>
      <c r="C425" s="106">
        <f>C426+C427</f>
        <v>49500</v>
      </c>
      <c r="D425" s="106">
        <f>D426+D427</f>
        <v>43897.1</v>
      </c>
      <c r="E425" s="96">
        <f t="shared" si="24"/>
        <v>88.681010101010088</v>
      </c>
      <c r="F425" s="7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</row>
    <row r="426" spans="1:29" ht="14.1" customHeight="1" x14ac:dyDescent="0.25">
      <c r="A426" s="97">
        <v>613997</v>
      </c>
      <c r="B426" s="111" t="s">
        <v>232</v>
      </c>
      <c r="C426" s="155">
        <v>25000</v>
      </c>
      <c r="D426" s="155">
        <v>22968.59</v>
      </c>
      <c r="E426" s="221">
        <f t="shared" si="24"/>
        <v>91.874359999999996</v>
      </c>
      <c r="F426" s="7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</row>
    <row r="427" spans="1:29" ht="14.1" customHeight="1" thickBot="1" x14ac:dyDescent="0.3">
      <c r="A427" s="51">
        <v>616212</v>
      </c>
      <c r="B427" s="64" t="s">
        <v>236</v>
      </c>
      <c r="C427" s="126">
        <v>24500</v>
      </c>
      <c r="D427" s="126">
        <v>20928.509999999998</v>
      </c>
      <c r="E427" s="223">
        <f t="shared" si="24"/>
        <v>85.422489795918366</v>
      </c>
      <c r="F427" s="7"/>
      <c r="G427" s="10"/>
      <c r="H427" s="23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</row>
    <row r="428" spans="1:29" ht="14.1" customHeight="1" thickBot="1" x14ac:dyDescent="0.3">
      <c r="A428" s="28">
        <v>30</v>
      </c>
      <c r="B428" s="71" t="s">
        <v>312</v>
      </c>
      <c r="C428" s="106">
        <f>C429</f>
        <v>10000</v>
      </c>
      <c r="D428" s="106">
        <f>D429</f>
        <v>1482</v>
      </c>
      <c r="E428" s="96">
        <f t="shared" si="24"/>
        <v>14.82</v>
      </c>
      <c r="F428" s="7"/>
      <c r="G428" s="10"/>
      <c r="H428" s="23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</row>
    <row r="429" spans="1:29" ht="14.1" customHeight="1" x14ac:dyDescent="0.25">
      <c r="A429" s="97">
        <v>614159</v>
      </c>
      <c r="B429" s="111" t="s">
        <v>312</v>
      </c>
      <c r="C429" s="101">
        <v>10000</v>
      </c>
      <c r="D429" s="101">
        <v>1482</v>
      </c>
      <c r="E429" s="221">
        <f t="shared" si="24"/>
        <v>14.82</v>
      </c>
      <c r="F429" s="7"/>
      <c r="G429" s="10"/>
      <c r="H429" s="23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</row>
    <row r="430" spans="1:29" ht="14.1" customHeight="1" x14ac:dyDescent="0.25">
      <c r="A430" s="56">
        <v>614324</v>
      </c>
      <c r="B430" s="50" t="s">
        <v>327</v>
      </c>
      <c r="C430" s="48">
        <f>C431</f>
        <v>9000</v>
      </c>
      <c r="D430" s="48">
        <f>D431</f>
        <v>728</v>
      </c>
      <c r="E430" s="293">
        <f t="shared" si="24"/>
        <v>8.0888888888888886</v>
      </c>
      <c r="F430" s="7"/>
      <c r="G430" s="10"/>
      <c r="H430" s="23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</row>
    <row r="431" spans="1:29" ht="14.1" customHeight="1" thickBot="1" x14ac:dyDescent="0.3">
      <c r="A431" s="51">
        <v>614324</v>
      </c>
      <c r="B431" s="64" t="s">
        <v>327</v>
      </c>
      <c r="C431" s="126">
        <v>9000</v>
      </c>
      <c r="D431" s="126">
        <v>728</v>
      </c>
      <c r="E431" s="223">
        <f t="shared" si="24"/>
        <v>8.0888888888888886</v>
      </c>
      <c r="F431" s="7"/>
      <c r="G431" s="10"/>
      <c r="H431" s="23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</row>
    <row r="432" spans="1:29" s="243" customFormat="1" ht="14.1" customHeight="1" thickBot="1" x14ac:dyDescent="0.3">
      <c r="A432" s="298">
        <v>31</v>
      </c>
      <c r="B432" s="303" t="s">
        <v>354</v>
      </c>
      <c r="C432" s="186">
        <f>SUM(C433:C443)</f>
        <v>670600</v>
      </c>
      <c r="D432" s="121">
        <f>SUM(D433:D443)</f>
        <v>592586.6</v>
      </c>
      <c r="E432" s="169">
        <f t="shared" si="24"/>
        <v>88.36662690128243</v>
      </c>
      <c r="F432" s="10"/>
      <c r="G432" s="10"/>
      <c r="H432" s="23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9" ht="14.1" customHeight="1" x14ac:dyDescent="0.25">
      <c r="A433" s="97">
        <v>615311</v>
      </c>
      <c r="B433" s="112" t="s">
        <v>326</v>
      </c>
      <c r="C433" s="252">
        <v>170000</v>
      </c>
      <c r="D433" s="252">
        <v>122997.23</v>
      </c>
      <c r="E433" s="221">
        <f t="shared" si="24"/>
        <v>72.351311764705883</v>
      </c>
      <c r="F433" s="7"/>
      <c r="G433" s="10"/>
      <c r="H433" s="23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</row>
    <row r="434" spans="1:29" ht="14.1" customHeight="1" x14ac:dyDescent="0.25">
      <c r="A434" s="43">
        <v>615311</v>
      </c>
      <c r="B434" s="117" t="s">
        <v>363</v>
      </c>
      <c r="C434" s="171">
        <v>10000</v>
      </c>
      <c r="D434" s="171">
        <v>9608</v>
      </c>
      <c r="E434" s="293">
        <f t="shared" si="24"/>
        <v>96.08</v>
      </c>
      <c r="F434" s="7"/>
      <c r="G434" s="10"/>
      <c r="H434" s="23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</row>
    <row r="435" spans="1:29" ht="14.1" customHeight="1" x14ac:dyDescent="0.25">
      <c r="A435" s="87">
        <v>615311</v>
      </c>
      <c r="B435" s="117" t="s">
        <v>88</v>
      </c>
      <c r="C435" s="171">
        <v>10000</v>
      </c>
      <c r="D435" s="171">
        <v>9000</v>
      </c>
      <c r="E435" s="293">
        <f t="shared" si="24"/>
        <v>90</v>
      </c>
      <c r="F435" s="7"/>
      <c r="G435" s="10"/>
      <c r="H435" s="23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</row>
    <row r="436" spans="1:29" ht="14.1" customHeight="1" x14ac:dyDescent="0.25">
      <c r="A436" s="87">
        <v>615311</v>
      </c>
      <c r="B436" s="117" t="s">
        <v>115</v>
      </c>
      <c r="C436" s="171">
        <v>30000</v>
      </c>
      <c r="D436" s="171">
        <v>27199</v>
      </c>
      <c r="E436" s="293">
        <f t="shared" si="24"/>
        <v>90.663333333333327</v>
      </c>
      <c r="F436" s="7"/>
      <c r="G436" s="10"/>
      <c r="H436" s="23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</row>
    <row r="437" spans="1:29" ht="14.1" customHeight="1" x14ac:dyDescent="0.25">
      <c r="A437" s="87">
        <v>615311</v>
      </c>
      <c r="B437" s="117" t="s">
        <v>114</v>
      </c>
      <c r="C437" s="171">
        <v>50000</v>
      </c>
      <c r="D437" s="171">
        <v>33737</v>
      </c>
      <c r="E437" s="293">
        <f t="shared" si="24"/>
        <v>67.474000000000004</v>
      </c>
      <c r="F437" s="7"/>
      <c r="G437" s="10"/>
      <c r="H437" s="23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</row>
    <row r="438" spans="1:29" ht="14.1" customHeight="1" x14ac:dyDescent="0.25">
      <c r="A438" s="87">
        <v>615311</v>
      </c>
      <c r="B438" s="117" t="s">
        <v>246</v>
      </c>
      <c r="C438" s="171">
        <v>30000</v>
      </c>
      <c r="D438" s="171">
        <v>23386</v>
      </c>
      <c r="E438" s="293">
        <f t="shared" si="24"/>
        <v>77.953333333333333</v>
      </c>
      <c r="F438" s="7"/>
      <c r="G438" s="10"/>
      <c r="H438" s="23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</row>
    <row r="439" spans="1:29" ht="14.1" customHeight="1" x14ac:dyDescent="0.25">
      <c r="A439" s="87">
        <v>615311</v>
      </c>
      <c r="B439" s="117" t="s">
        <v>360</v>
      </c>
      <c r="C439" s="171">
        <v>1500</v>
      </c>
      <c r="D439" s="171">
        <v>1462.5</v>
      </c>
      <c r="E439" s="293">
        <f t="shared" si="24"/>
        <v>97.5</v>
      </c>
      <c r="F439" s="7"/>
      <c r="G439" s="10"/>
      <c r="H439" s="23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</row>
    <row r="440" spans="1:29" ht="14.1" customHeight="1" x14ac:dyDescent="0.25">
      <c r="A440" s="87">
        <v>615311</v>
      </c>
      <c r="B440" s="117" t="s">
        <v>358</v>
      </c>
      <c r="C440" s="171">
        <v>85000</v>
      </c>
      <c r="D440" s="171">
        <v>84073.87</v>
      </c>
      <c r="E440" s="293">
        <f t="shared" si="24"/>
        <v>98.910435294117633</v>
      </c>
      <c r="F440" s="7"/>
      <c r="G440" s="10"/>
      <c r="H440" s="23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</row>
    <row r="441" spans="1:29" ht="14.1" customHeight="1" x14ac:dyDescent="0.25">
      <c r="A441" s="87">
        <v>615311</v>
      </c>
      <c r="B441" s="117" t="s">
        <v>191</v>
      </c>
      <c r="C441" s="171">
        <v>81200</v>
      </c>
      <c r="D441" s="171">
        <v>81197</v>
      </c>
      <c r="E441" s="293">
        <f t="shared" si="24"/>
        <v>99.996305418719217</v>
      </c>
      <c r="F441" s="7"/>
      <c r="G441" s="10"/>
      <c r="H441" s="23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</row>
    <row r="442" spans="1:29" ht="14.1" customHeight="1" x14ac:dyDescent="0.25">
      <c r="A442" s="87">
        <v>615311</v>
      </c>
      <c r="B442" s="117" t="s">
        <v>304</v>
      </c>
      <c r="C442" s="171">
        <v>127900</v>
      </c>
      <c r="D442" s="171">
        <v>127888</v>
      </c>
      <c r="E442" s="293">
        <f t="shared" si="24"/>
        <v>99.990617670054732</v>
      </c>
      <c r="F442" s="7"/>
      <c r="G442" s="10"/>
      <c r="H442" s="23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</row>
    <row r="443" spans="1:29" ht="14.1" customHeight="1" thickBot="1" x14ac:dyDescent="0.3">
      <c r="A443" s="129">
        <v>615311</v>
      </c>
      <c r="B443" s="203" t="s">
        <v>348</v>
      </c>
      <c r="C443" s="176">
        <v>75000</v>
      </c>
      <c r="D443" s="317">
        <v>72038</v>
      </c>
      <c r="E443" s="223">
        <f t="shared" si="24"/>
        <v>96.050666666666658</v>
      </c>
      <c r="F443" s="7"/>
      <c r="G443" s="10"/>
      <c r="H443" s="23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</row>
    <row r="444" spans="1:29" ht="14.1" customHeight="1" thickBot="1" x14ac:dyDescent="0.3">
      <c r="A444" s="28">
        <v>32</v>
      </c>
      <c r="B444" s="71" t="s">
        <v>351</v>
      </c>
      <c r="C444" s="106">
        <f>SUM(C445:C457)</f>
        <v>228800</v>
      </c>
      <c r="D444" s="106">
        <f>SUM(D445:D457)</f>
        <v>216816</v>
      </c>
      <c r="E444" s="96">
        <f t="shared" si="24"/>
        <v>94.76223776223776</v>
      </c>
      <c r="F444" s="7"/>
      <c r="G444" s="10"/>
      <c r="H444" s="23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</row>
    <row r="445" spans="1:29" ht="14.1" customHeight="1" x14ac:dyDescent="0.25">
      <c r="A445" s="43">
        <v>615311</v>
      </c>
      <c r="B445" s="44" t="s">
        <v>128</v>
      </c>
      <c r="C445" s="171">
        <v>70000</v>
      </c>
      <c r="D445" s="171">
        <v>66072</v>
      </c>
      <c r="E445" s="293">
        <f t="shared" si="24"/>
        <v>94.388571428571439</v>
      </c>
      <c r="F445" s="7"/>
      <c r="G445" s="10"/>
      <c r="H445" s="23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</row>
    <row r="446" spans="1:29" ht="14.1" customHeight="1" x14ac:dyDescent="0.25">
      <c r="A446" s="43">
        <v>615311</v>
      </c>
      <c r="B446" s="44" t="s">
        <v>129</v>
      </c>
      <c r="C446" s="171">
        <v>13800</v>
      </c>
      <c r="D446" s="171">
        <v>10744</v>
      </c>
      <c r="E446" s="293">
        <f t="shared" si="24"/>
        <v>77.85507246376811</v>
      </c>
      <c r="F446" s="7"/>
      <c r="G446" s="10"/>
      <c r="H446" s="23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</row>
    <row r="447" spans="1:29" ht="14.1" customHeight="1" x14ac:dyDescent="0.25">
      <c r="A447" s="43">
        <v>615311</v>
      </c>
      <c r="B447" s="44" t="s">
        <v>336</v>
      </c>
      <c r="C447" s="171">
        <v>8000</v>
      </c>
      <c r="D447" s="171">
        <v>8000</v>
      </c>
      <c r="E447" s="293">
        <f t="shared" si="24"/>
        <v>100</v>
      </c>
      <c r="F447" s="7"/>
      <c r="G447" s="10"/>
      <c r="H447" s="23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</row>
    <row r="448" spans="1:29" ht="14.1" customHeight="1" x14ac:dyDescent="0.25">
      <c r="A448" s="43">
        <v>615311</v>
      </c>
      <c r="B448" s="44" t="s">
        <v>90</v>
      </c>
      <c r="C448" s="171">
        <v>10000</v>
      </c>
      <c r="D448" s="171">
        <v>10000</v>
      </c>
      <c r="E448" s="293">
        <f t="shared" si="24"/>
        <v>100</v>
      </c>
      <c r="F448" s="7"/>
      <c r="G448" s="10"/>
      <c r="H448" s="23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</row>
    <row r="449" spans="1:29" ht="14.1" customHeight="1" x14ac:dyDescent="0.25">
      <c r="A449" s="43">
        <v>615311</v>
      </c>
      <c r="B449" s="44" t="s">
        <v>104</v>
      </c>
      <c r="C449" s="171">
        <v>5000</v>
      </c>
      <c r="D449" s="171"/>
      <c r="E449" s="293">
        <f t="shared" si="24"/>
        <v>0</v>
      </c>
      <c r="F449" s="7"/>
      <c r="G449" s="10"/>
      <c r="H449" s="23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</row>
    <row r="450" spans="1:29" ht="14.1" customHeight="1" x14ac:dyDescent="0.25">
      <c r="A450" s="43">
        <v>615311</v>
      </c>
      <c r="B450" s="44" t="s">
        <v>309</v>
      </c>
      <c r="C450" s="171">
        <v>5000</v>
      </c>
      <c r="D450" s="171">
        <v>5000</v>
      </c>
      <c r="E450" s="293">
        <f t="shared" si="24"/>
        <v>100</v>
      </c>
      <c r="F450" s="7"/>
      <c r="G450" s="10"/>
      <c r="H450" s="23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</row>
    <row r="451" spans="1:29" ht="14.1" customHeight="1" x14ac:dyDescent="0.25">
      <c r="A451" s="43">
        <v>615311</v>
      </c>
      <c r="B451" s="44" t="s">
        <v>362</v>
      </c>
      <c r="C451" s="171">
        <v>15000</v>
      </c>
      <c r="D451" s="315">
        <v>15000</v>
      </c>
      <c r="E451" s="293">
        <f t="shared" si="24"/>
        <v>100</v>
      </c>
      <c r="F451" s="7"/>
      <c r="G451" s="10"/>
      <c r="H451" s="23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</row>
    <row r="452" spans="1:29" ht="14.1" customHeight="1" x14ac:dyDescent="0.25">
      <c r="A452" s="43">
        <v>615311</v>
      </c>
      <c r="B452" s="44" t="s">
        <v>330</v>
      </c>
      <c r="C452" s="45">
        <v>10000</v>
      </c>
      <c r="D452" s="171">
        <v>10000</v>
      </c>
      <c r="E452" s="293">
        <f t="shared" si="24"/>
        <v>100</v>
      </c>
      <c r="F452" s="7"/>
      <c r="G452" s="10"/>
      <c r="H452" s="23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</row>
    <row r="453" spans="1:29" ht="14.1" customHeight="1" x14ac:dyDescent="0.25">
      <c r="A453" s="43">
        <v>615311</v>
      </c>
      <c r="B453" s="44" t="s">
        <v>337</v>
      </c>
      <c r="C453" s="45">
        <v>10000</v>
      </c>
      <c r="D453" s="315">
        <v>10000</v>
      </c>
      <c r="E453" s="293">
        <f t="shared" si="24"/>
        <v>100</v>
      </c>
      <c r="F453" s="7"/>
      <c r="G453" s="10"/>
      <c r="H453" s="23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</row>
    <row r="454" spans="1:29" ht="14.1" customHeight="1" x14ac:dyDescent="0.25">
      <c r="A454" s="43">
        <v>615311</v>
      </c>
      <c r="B454" s="44" t="s">
        <v>345</v>
      </c>
      <c r="C454" s="171">
        <v>17000</v>
      </c>
      <c r="D454" s="171">
        <v>17000</v>
      </c>
      <c r="E454" s="293">
        <f t="shared" si="24"/>
        <v>100</v>
      </c>
      <c r="F454" s="7"/>
      <c r="G454" s="10"/>
      <c r="H454" s="23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</row>
    <row r="455" spans="1:29" ht="14.1" customHeight="1" x14ac:dyDescent="0.25">
      <c r="A455" s="43">
        <v>615311</v>
      </c>
      <c r="B455" s="44" t="s">
        <v>349</v>
      </c>
      <c r="C455" s="171">
        <v>15000</v>
      </c>
      <c r="D455" s="171">
        <v>15000</v>
      </c>
      <c r="E455" s="293">
        <f t="shared" si="24"/>
        <v>100</v>
      </c>
      <c r="F455" s="7"/>
      <c r="G455" s="10"/>
      <c r="H455" s="23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</row>
    <row r="456" spans="1:29" ht="14.1" customHeight="1" x14ac:dyDescent="0.25">
      <c r="A456" s="43">
        <v>615411</v>
      </c>
      <c r="B456" s="44" t="s">
        <v>254</v>
      </c>
      <c r="C456" s="171">
        <v>10000</v>
      </c>
      <c r="D456" s="171">
        <v>10000</v>
      </c>
      <c r="E456" s="293">
        <f t="shared" si="24"/>
        <v>100</v>
      </c>
      <c r="F456" s="7"/>
      <c r="G456" s="10"/>
      <c r="H456" s="23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</row>
    <row r="457" spans="1:29" ht="14.1" customHeight="1" thickBot="1" x14ac:dyDescent="0.3">
      <c r="A457" s="51">
        <v>615411</v>
      </c>
      <c r="B457" s="64" t="s">
        <v>328</v>
      </c>
      <c r="C457" s="126">
        <v>40000</v>
      </c>
      <c r="D457" s="316">
        <v>40000</v>
      </c>
      <c r="E457" s="223">
        <f t="shared" si="24"/>
        <v>100</v>
      </c>
      <c r="F457" s="7"/>
      <c r="G457" s="10"/>
      <c r="H457" s="23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</row>
    <row r="458" spans="1:29" ht="15" customHeight="1" thickBot="1" x14ac:dyDescent="0.3">
      <c r="A458" s="72"/>
      <c r="B458" s="34" t="s">
        <v>350</v>
      </c>
      <c r="C458" s="227">
        <f>C200+C201+C209+C217+C225+C233+C241+C268+C276+C296+C319+C330+C362+C379+C380+C382+C400+C402+C410+C419+C421+C395+C425+C284+C423+C428+C304+C430+C432+C444</f>
        <v>9495785</v>
      </c>
      <c r="D458" s="35">
        <f>D200+D201+D209+D217+D225+D233+D241+D268+D276+D296+D319+D330+D362+D379+D380+D382+D400+D402+D410+D419+D421+D395+D425+D284+D423+D428+D304+D430+D432+D444</f>
        <v>9083421.1400000006</v>
      </c>
      <c r="E458" s="96">
        <f t="shared" si="24"/>
        <v>95.657401046885553</v>
      </c>
      <c r="F458" s="7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</row>
    <row r="459" spans="1:29" ht="15" customHeight="1" thickBot="1" x14ac:dyDescent="0.3">
      <c r="A459" s="127" t="s">
        <v>286</v>
      </c>
      <c r="B459" s="164" t="s">
        <v>287</v>
      </c>
      <c r="D459" s="165"/>
      <c r="E459" s="224"/>
      <c r="F459" s="7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</row>
    <row r="460" spans="1:29" ht="15" customHeight="1" thickBot="1" x14ac:dyDescent="0.3">
      <c r="A460" s="143">
        <v>820000</v>
      </c>
      <c r="B460" s="156" t="s">
        <v>84</v>
      </c>
      <c r="C460" s="307" t="s">
        <v>368</v>
      </c>
      <c r="D460" s="30" t="s">
        <v>376</v>
      </c>
      <c r="E460" s="169" t="s">
        <v>1</v>
      </c>
      <c r="F460" s="7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</row>
    <row r="461" spans="1:29" ht="14.1" customHeight="1" x14ac:dyDescent="0.25">
      <c r="A461" s="304"/>
      <c r="B461" s="308" t="s">
        <v>85</v>
      </c>
      <c r="C461" s="42">
        <f>C472</f>
        <v>471500</v>
      </c>
      <c r="D461" s="42">
        <f>D472</f>
        <v>433981.74</v>
      </c>
      <c r="E461" s="187">
        <f>(D461/C461)*100</f>
        <v>92.042786850477199</v>
      </c>
      <c r="F461" s="7"/>
      <c r="G461" s="23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</row>
    <row r="462" spans="1:29" ht="14.1" customHeight="1" x14ac:dyDescent="0.25">
      <c r="A462" s="305"/>
      <c r="B462" s="309" t="s">
        <v>187</v>
      </c>
      <c r="C462" s="48">
        <f>C483</f>
        <v>1218240</v>
      </c>
      <c r="D462" s="48">
        <f>D483</f>
        <v>892906.59999999986</v>
      </c>
      <c r="E462" s="292">
        <f t="shared" ref="E462:E465" si="25">(D462/C462)*100</f>
        <v>73.294802337798785</v>
      </c>
      <c r="F462" s="7"/>
      <c r="G462" s="23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</row>
    <row r="463" spans="1:29" ht="14.1" customHeight="1" x14ac:dyDescent="0.25">
      <c r="A463" s="305"/>
      <c r="B463" s="309" t="s">
        <v>316</v>
      </c>
      <c r="C463" s="48">
        <f>C486</f>
        <v>140000</v>
      </c>
      <c r="D463" s="48">
        <f>D486</f>
        <v>137498</v>
      </c>
      <c r="E463" s="293">
        <f t="shared" si="25"/>
        <v>98.212857142857146</v>
      </c>
      <c r="F463" s="7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</row>
    <row r="464" spans="1:29" ht="14.1" customHeight="1" thickBot="1" x14ac:dyDescent="0.3">
      <c r="A464" s="306"/>
      <c r="B464" s="310" t="s">
        <v>86</v>
      </c>
      <c r="C464" s="116">
        <f>C498</f>
        <v>713900</v>
      </c>
      <c r="D464" s="116">
        <f>D498</f>
        <v>482754.05</v>
      </c>
      <c r="E464" s="250">
        <f t="shared" si="25"/>
        <v>67.622082924779377</v>
      </c>
      <c r="F464" s="7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</row>
    <row r="465" spans="1:29" ht="15" customHeight="1" thickBot="1" x14ac:dyDescent="0.3">
      <c r="A465" s="28"/>
      <c r="B465" s="161" t="s">
        <v>261</v>
      </c>
      <c r="C465" s="88">
        <f>SUM(C461:C464)</f>
        <v>2543640</v>
      </c>
      <c r="D465" s="88">
        <f>SUM(D461:D464)</f>
        <v>1947140.39</v>
      </c>
      <c r="E465" s="250">
        <f t="shared" si="25"/>
        <v>76.549369800757958</v>
      </c>
      <c r="F465" s="7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</row>
    <row r="466" spans="1:29" ht="15" customHeight="1" thickBot="1" x14ac:dyDescent="0.3">
      <c r="A466" s="28">
        <v>33</v>
      </c>
      <c r="B466" s="162" t="s">
        <v>120</v>
      </c>
      <c r="C466" s="76"/>
      <c r="D466" s="163"/>
      <c r="E466" s="224"/>
      <c r="F466" s="7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</row>
    <row r="467" spans="1:29" ht="14.1" customHeight="1" x14ac:dyDescent="0.25">
      <c r="A467" s="87">
        <v>821612</v>
      </c>
      <c r="B467" s="60" t="s">
        <v>204</v>
      </c>
      <c r="C467" s="68">
        <v>170000</v>
      </c>
      <c r="D467" s="311">
        <v>181554</v>
      </c>
      <c r="E467" s="293">
        <f t="shared" ref="E467:E472" si="26">(D467/C467)*100</f>
        <v>106.79647058823529</v>
      </c>
      <c r="F467" s="7"/>
      <c r="G467" s="10"/>
      <c r="H467" s="10"/>
      <c r="I467" s="23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</row>
    <row r="468" spans="1:29" ht="14.1" customHeight="1" x14ac:dyDescent="0.25">
      <c r="A468" s="87">
        <v>821612</v>
      </c>
      <c r="B468" s="60" t="s">
        <v>324</v>
      </c>
      <c r="C468" s="68">
        <v>95000</v>
      </c>
      <c r="D468" s="68">
        <v>94780</v>
      </c>
      <c r="E468" s="293">
        <f t="shared" si="26"/>
        <v>99.768421052631581</v>
      </c>
      <c r="F468" s="7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</row>
    <row r="469" spans="1:29" ht="14.1" customHeight="1" x14ac:dyDescent="0.25">
      <c r="A469" s="87">
        <v>821222</v>
      </c>
      <c r="B469" s="238" t="s">
        <v>333</v>
      </c>
      <c r="C469" s="68">
        <v>56500</v>
      </c>
      <c r="D469" s="68">
        <v>52884</v>
      </c>
      <c r="E469" s="293">
        <f t="shared" si="26"/>
        <v>93.600000000000009</v>
      </c>
      <c r="F469" s="7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</row>
    <row r="470" spans="1:29" ht="14.1" customHeight="1" x14ac:dyDescent="0.25">
      <c r="A470" s="87">
        <v>821222</v>
      </c>
      <c r="B470" s="238" t="s">
        <v>93</v>
      </c>
      <c r="C470" s="45">
        <v>50000</v>
      </c>
      <c r="D470" s="45">
        <v>20144.48</v>
      </c>
      <c r="E470" s="293">
        <f t="shared" si="26"/>
        <v>40.288960000000003</v>
      </c>
      <c r="F470" s="7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</row>
    <row r="471" spans="1:29" ht="14.1" customHeight="1" thickBot="1" x14ac:dyDescent="0.3">
      <c r="A471" s="166">
        <v>821222</v>
      </c>
      <c r="B471" s="239" t="s">
        <v>203</v>
      </c>
      <c r="C471" s="68">
        <v>100000</v>
      </c>
      <c r="D471" s="137">
        <v>84619.26</v>
      </c>
      <c r="E471" s="294">
        <f t="shared" si="26"/>
        <v>84.619259999999997</v>
      </c>
      <c r="F471" s="7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</row>
    <row r="472" spans="1:29" ht="15" customHeight="1" thickBot="1" x14ac:dyDescent="0.3">
      <c r="A472" s="28"/>
      <c r="B472" s="233" t="s">
        <v>87</v>
      </c>
      <c r="C472" s="242">
        <f>SUM(C467:C471)</f>
        <v>471500</v>
      </c>
      <c r="D472" s="35">
        <f>SUM(D467:D471)</f>
        <v>433981.74</v>
      </c>
      <c r="E472" s="250">
        <f t="shared" si="26"/>
        <v>92.042786850477199</v>
      </c>
      <c r="F472" s="7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</row>
    <row r="473" spans="1:29" ht="15" customHeight="1" thickBot="1" x14ac:dyDescent="0.3">
      <c r="A473" s="119">
        <v>34</v>
      </c>
      <c r="B473" s="212" t="s">
        <v>113</v>
      </c>
      <c r="C473" s="120"/>
      <c r="D473" s="213"/>
      <c r="E473" s="222"/>
      <c r="F473" s="7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</row>
    <row r="474" spans="1:29" ht="14.1" customHeight="1" x14ac:dyDescent="0.25">
      <c r="A474" s="113">
        <v>821224</v>
      </c>
      <c r="B474" s="240" t="s">
        <v>307</v>
      </c>
      <c r="C474" s="155">
        <v>60000</v>
      </c>
      <c r="D474" s="155">
        <v>41381.300000000003</v>
      </c>
      <c r="E474" s="221">
        <f>(D474/C474)*100</f>
        <v>68.968833333333336</v>
      </c>
      <c r="F474" s="7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</row>
    <row r="475" spans="1:29" ht="14.1" customHeight="1" x14ac:dyDescent="0.25">
      <c r="A475" s="87">
        <v>821224</v>
      </c>
      <c r="B475" s="241" t="s">
        <v>332</v>
      </c>
      <c r="C475" s="45">
        <v>400000</v>
      </c>
      <c r="D475" s="311">
        <v>197459</v>
      </c>
      <c r="E475" s="293">
        <f t="shared" ref="E475:E483" si="27">(D475/C475)*100</f>
        <v>49.364750000000001</v>
      </c>
      <c r="F475" s="7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</row>
    <row r="476" spans="1:29" ht="14.1" customHeight="1" x14ac:dyDescent="0.25">
      <c r="A476" s="87">
        <v>821224</v>
      </c>
      <c r="B476" s="60" t="s">
        <v>192</v>
      </c>
      <c r="C476" s="68">
        <v>187540</v>
      </c>
      <c r="D476" s="68">
        <v>100517.05</v>
      </c>
      <c r="E476" s="293">
        <f t="shared" si="27"/>
        <v>53.597659166044579</v>
      </c>
      <c r="F476" s="7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</row>
    <row r="477" spans="1:29" ht="14.1" customHeight="1" x14ac:dyDescent="0.25">
      <c r="A477" s="87">
        <v>821224</v>
      </c>
      <c r="B477" s="60" t="s">
        <v>271</v>
      </c>
      <c r="C477" s="68">
        <v>219000</v>
      </c>
      <c r="D477" s="68">
        <v>231128.83</v>
      </c>
      <c r="E477" s="293">
        <f t="shared" si="27"/>
        <v>105.53827853881276</v>
      </c>
      <c r="F477" s="7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</row>
    <row r="478" spans="1:29" ht="14.1" customHeight="1" x14ac:dyDescent="0.25">
      <c r="A478" s="87">
        <v>821224</v>
      </c>
      <c r="B478" s="60" t="s">
        <v>270</v>
      </c>
      <c r="C478" s="68">
        <v>155000</v>
      </c>
      <c r="D478" s="68">
        <v>153966</v>
      </c>
      <c r="E478" s="293">
        <f t="shared" si="27"/>
        <v>99.332903225806461</v>
      </c>
      <c r="F478" s="7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</row>
    <row r="479" spans="1:29" ht="14.1" customHeight="1" x14ac:dyDescent="0.25">
      <c r="A479" s="87">
        <v>821224</v>
      </c>
      <c r="B479" s="60" t="s">
        <v>296</v>
      </c>
      <c r="C479" s="45">
        <v>40000</v>
      </c>
      <c r="D479" s="45">
        <v>29987.19</v>
      </c>
      <c r="E479" s="293">
        <f t="shared" si="27"/>
        <v>74.967974999999996</v>
      </c>
      <c r="F479" s="7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</row>
    <row r="480" spans="1:29" ht="14.1" customHeight="1" x14ac:dyDescent="0.25">
      <c r="A480" s="323">
        <v>821224</v>
      </c>
      <c r="B480" s="60" t="s">
        <v>344</v>
      </c>
      <c r="C480" s="68">
        <v>7200</v>
      </c>
      <c r="D480" s="68">
        <v>7186.35</v>
      </c>
      <c r="E480" s="268">
        <f t="shared" si="27"/>
        <v>99.810416666666669</v>
      </c>
      <c r="F480" s="7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</row>
    <row r="481" spans="1:29" ht="14.1" customHeight="1" x14ac:dyDescent="0.25">
      <c r="A481" s="136">
        <v>821224</v>
      </c>
      <c r="B481" s="154" t="s">
        <v>347</v>
      </c>
      <c r="C481" s="137">
        <v>99500</v>
      </c>
      <c r="D481" s="137">
        <v>90986</v>
      </c>
      <c r="E481" s="293">
        <f t="shared" si="27"/>
        <v>91.44321608040201</v>
      </c>
      <c r="F481" s="7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</row>
    <row r="482" spans="1:29" ht="14.1" customHeight="1" thickBot="1" x14ac:dyDescent="0.3">
      <c r="A482" s="129">
        <v>821224</v>
      </c>
      <c r="B482" s="118" t="s">
        <v>272</v>
      </c>
      <c r="C482" s="53">
        <v>50000</v>
      </c>
      <c r="D482" s="53">
        <v>40294.879999999997</v>
      </c>
      <c r="E482" s="223">
        <f t="shared" si="27"/>
        <v>80.589759999999998</v>
      </c>
      <c r="F482" s="7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</row>
    <row r="483" spans="1:29" ht="14.1" customHeight="1" thickBot="1" x14ac:dyDescent="0.3">
      <c r="A483" s="28"/>
      <c r="B483" s="34" t="s">
        <v>87</v>
      </c>
      <c r="C483" s="35">
        <f>SUM(C474:C482)</f>
        <v>1218240</v>
      </c>
      <c r="D483" s="35">
        <f>SUM(D474:D482)</f>
        <v>892906.59999999986</v>
      </c>
      <c r="E483" s="187">
        <f t="shared" si="27"/>
        <v>73.294802337798785</v>
      </c>
      <c r="F483" s="7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</row>
    <row r="484" spans="1:29" ht="14.1" customHeight="1" thickBot="1" x14ac:dyDescent="0.3">
      <c r="A484" s="119">
        <v>35</v>
      </c>
      <c r="B484" s="217" t="s">
        <v>366</v>
      </c>
      <c r="C484" s="218"/>
      <c r="D484" s="218"/>
      <c r="E484" s="222"/>
      <c r="F484" s="7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</row>
    <row r="485" spans="1:29" ht="14.1" customHeight="1" thickBot="1" x14ac:dyDescent="0.3">
      <c r="A485" s="113">
        <v>821611</v>
      </c>
      <c r="B485" s="226" t="s">
        <v>269</v>
      </c>
      <c r="C485" s="155">
        <v>140000</v>
      </c>
      <c r="D485" s="155">
        <v>137498</v>
      </c>
      <c r="E485" s="221">
        <f>(D485/C485)*100</f>
        <v>98.212857142857146</v>
      </c>
      <c r="F485" s="7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</row>
    <row r="486" spans="1:29" ht="14.1" customHeight="1" thickBot="1" x14ac:dyDescent="0.3">
      <c r="A486" s="130"/>
      <c r="B486" s="34" t="s">
        <v>87</v>
      </c>
      <c r="C486" s="35">
        <f>SUM(C485:C485)</f>
        <v>140000</v>
      </c>
      <c r="D486" s="35">
        <f>SUM(D485:D485)</f>
        <v>137498</v>
      </c>
      <c r="E486" s="221">
        <f>(D486/C486)*100</f>
        <v>98.212857142857146</v>
      </c>
      <c r="F486" s="7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</row>
    <row r="487" spans="1:29" ht="14.1" customHeight="1" thickBot="1" x14ac:dyDescent="0.3">
      <c r="A487" s="219">
        <v>36</v>
      </c>
      <c r="B487" s="220" t="s">
        <v>89</v>
      </c>
      <c r="C487" s="145"/>
      <c r="D487" s="145"/>
      <c r="E487" s="222"/>
      <c r="F487" s="7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</row>
    <row r="488" spans="1:29" ht="14.1" customHeight="1" x14ac:dyDescent="0.25">
      <c r="A488" s="97">
        <v>821111</v>
      </c>
      <c r="B488" s="111" t="s">
        <v>255</v>
      </c>
      <c r="C488" s="155">
        <v>145000</v>
      </c>
      <c r="D488" s="155">
        <v>14353.24</v>
      </c>
      <c r="E488" s="221">
        <f>(D488/C488)*100</f>
        <v>9.8987862068965509</v>
      </c>
      <c r="F488" s="7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</row>
    <row r="489" spans="1:29" ht="14.1" customHeight="1" x14ac:dyDescent="0.25">
      <c r="A489" s="43">
        <v>821300</v>
      </c>
      <c r="B489" s="44" t="s">
        <v>273</v>
      </c>
      <c r="C489" s="45">
        <v>40000</v>
      </c>
      <c r="D489" s="45">
        <v>16308</v>
      </c>
      <c r="E489" s="293">
        <f t="shared" ref="E489:E499" si="28">(D489/C489)*100</f>
        <v>40.770000000000003</v>
      </c>
      <c r="F489" s="7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</row>
    <row r="490" spans="1:29" ht="14.1" customHeight="1" x14ac:dyDescent="0.25">
      <c r="A490" s="43">
        <v>821321</v>
      </c>
      <c r="B490" s="44" t="s">
        <v>329</v>
      </c>
      <c r="C490" s="68">
        <v>24000</v>
      </c>
      <c r="D490" s="312">
        <v>21676</v>
      </c>
      <c r="E490" s="293">
        <f t="shared" si="28"/>
        <v>90.316666666666663</v>
      </c>
      <c r="F490" s="7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</row>
    <row r="491" spans="1:29" ht="14.1" customHeight="1" x14ac:dyDescent="0.25">
      <c r="A491" s="43">
        <v>821371</v>
      </c>
      <c r="B491" s="44" t="s">
        <v>335</v>
      </c>
      <c r="C491" s="68">
        <v>40000</v>
      </c>
      <c r="D491" s="68"/>
      <c r="E491" s="293">
        <f t="shared" si="28"/>
        <v>0</v>
      </c>
      <c r="F491" s="7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</row>
    <row r="492" spans="1:29" ht="14.1" customHeight="1" x14ac:dyDescent="0.25">
      <c r="A492" s="43">
        <v>821521</v>
      </c>
      <c r="B492" s="44" t="s">
        <v>256</v>
      </c>
      <c r="C492" s="68">
        <v>41400</v>
      </c>
      <c r="D492" s="68">
        <v>37156.68</v>
      </c>
      <c r="E492" s="293">
        <f t="shared" si="28"/>
        <v>89.750434782608707</v>
      </c>
      <c r="F492" s="7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</row>
    <row r="493" spans="1:29" ht="14.1" customHeight="1" x14ac:dyDescent="0.25">
      <c r="A493" s="43">
        <v>821521</v>
      </c>
      <c r="B493" s="44" t="s">
        <v>285</v>
      </c>
      <c r="C493" s="68">
        <v>10000</v>
      </c>
      <c r="D493" s="68">
        <v>10902</v>
      </c>
      <c r="E493" s="293">
        <f t="shared" si="28"/>
        <v>109.02000000000001</v>
      </c>
      <c r="F493" s="7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</row>
    <row r="494" spans="1:29" ht="14.1" customHeight="1" x14ac:dyDescent="0.25">
      <c r="A494" s="43">
        <v>821614</v>
      </c>
      <c r="B494" s="44" t="s">
        <v>308</v>
      </c>
      <c r="C494" s="68">
        <v>210000</v>
      </c>
      <c r="D494" s="68">
        <v>187150</v>
      </c>
      <c r="E494" s="293">
        <f t="shared" si="28"/>
        <v>89.11904761904762</v>
      </c>
      <c r="F494" s="7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</row>
    <row r="495" spans="1:29" ht="14.1" customHeight="1" x14ac:dyDescent="0.25">
      <c r="A495" s="43">
        <v>821621</v>
      </c>
      <c r="B495" s="44" t="s">
        <v>257</v>
      </c>
      <c r="C495" s="68">
        <v>17000</v>
      </c>
      <c r="D495" s="68">
        <v>9589.32</v>
      </c>
      <c r="E495" s="293">
        <f t="shared" si="28"/>
        <v>56.407764705882343</v>
      </c>
      <c r="F495" s="7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</row>
    <row r="496" spans="1:29" ht="14.1" customHeight="1" x14ac:dyDescent="0.25">
      <c r="A496" s="43">
        <v>823111</v>
      </c>
      <c r="B496" s="44" t="s">
        <v>258</v>
      </c>
      <c r="C496" s="68">
        <v>150500</v>
      </c>
      <c r="D496" s="68">
        <v>149018.81</v>
      </c>
      <c r="E496" s="293">
        <f t="shared" si="28"/>
        <v>99.015820598006641</v>
      </c>
      <c r="F496" s="7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</row>
    <row r="497" spans="1:29" ht="14.1" customHeight="1" thickBot="1" x14ac:dyDescent="0.3">
      <c r="A497" s="51">
        <v>821611</v>
      </c>
      <c r="B497" s="64" t="s">
        <v>331</v>
      </c>
      <c r="C497" s="53">
        <v>36000</v>
      </c>
      <c r="D497" s="53">
        <v>36600</v>
      </c>
      <c r="E497" s="294">
        <f t="shared" si="28"/>
        <v>101.66666666666666</v>
      </c>
      <c r="F497" s="7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</row>
    <row r="498" spans="1:29" ht="15" customHeight="1" thickBot="1" x14ac:dyDescent="0.3">
      <c r="A498" s="313"/>
      <c r="B498" s="314" t="s">
        <v>338</v>
      </c>
      <c r="C498" s="142">
        <f>SUM(C488:C497)</f>
        <v>713900</v>
      </c>
      <c r="D498" s="227">
        <f>SUM(D488:D497)</f>
        <v>482754.05</v>
      </c>
      <c r="E498" s="269">
        <f t="shared" si="28"/>
        <v>67.622082924779377</v>
      </c>
      <c r="F498" s="7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</row>
    <row r="499" spans="1:29" ht="15" customHeight="1" thickBot="1" x14ac:dyDescent="0.3">
      <c r="A499" s="130"/>
      <c r="B499" s="85" t="s">
        <v>339</v>
      </c>
      <c r="C499" s="35">
        <f>C458+C465</f>
        <v>12039425</v>
      </c>
      <c r="D499" s="106">
        <f>D458+D465</f>
        <v>11030561.530000001</v>
      </c>
      <c r="E499" s="96">
        <f t="shared" si="28"/>
        <v>91.620335107366017</v>
      </c>
      <c r="F499" s="7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</row>
    <row r="500" spans="1:29" ht="14.1" customHeight="1" x14ac:dyDescent="0.25">
      <c r="A500" s="80"/>
      <c r="C500" s="6"/>
      <c r="D500" s="84"/>
      <c r="E500" s="89"/>
      <c r="F500" s="7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</row>
    <row r="501" spans="1:29" ht="14.1" customHeight="1" x14ac:dyDescent="0.25">
      <c r="A501" s="24"/>
      <c r="B501" s="6"/>
      <c r="C501" s="132"/>
      <c r="D501" s="132"/>
      <c r="F501" s="7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</row>
    <row r="502" spans="1:29" ht="14.1" customHeight="1" x14ac:dyDescent="0.25">
      <c r="F502" s="7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</row>
    <row r="503" spans="1:29" ht="14.1" customHeight="1" x14ac:dyDescent="0.25">
      <c r="A503" s="24"/>
      <c r="B503" s="27"/>
      <c r="C503" s="90"/>
      <c r="D503" s="27"/>
      <c r="E503" s="132"/>
      <c r="F503" s="7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</row>
    <row r="504" spans="1:29" ht="14.1" customHeight="1" x14ac:dyDescent="0.25">
      <c r="A504" s="131"/>
      <c r="B504" s="27"/>
      <c r="C504" s="27"/>
      <c r="D504" s="27"/>
      <c r="E504" s="132"/>
      <c r="F504" s="7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</row>
    <row r="505" spans="1:29" ht="15" customHeight="1" x14ac:dyDescent="0.25">
      <c r="A505" s="131"/>
      <c r="B505" s="27"/>
      <c r="C505" s="6"/>
      <c r="D505" s="27"/>
      <c r="E505" s="27"/>
      <c r="F505" s="7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</row>
    <row r="506" spans="1:29" ht="15" customHeight="1" x14ac:dyDescent="0.25">
      <c r="A506" s="131"/>
      <c r="E506" s="27"/>
      <c r="F506" s="7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</row>
    <row r="507" spans="1:29" ht="12.75" customHeight="1" x14ac:dyDescent="0.25">
      <c r="A507" s="27"/>
      <c r="E507" s="27"/>
      <c r="F507" s="7"/>
    </row>
    <row r="508" spans="1:29" ht="18" customHeight="1" x14ac:dyDescent="0.25">
      <c r="A508" s="27"/>
      <c r="B508" s="36"/>
      <c r="C508" s="4"/>
      <c r="D508" s="27"/>
      <c r="E508" s="27"/>
      <c r="F508" s="7"/>
    </row>
    <row r="509" spans="1:29" ht="18" customHeight="1" x14ac:dyDescent="0.25">
      <c r="A509" s="27"/>
      <c r="B509" s="133"/>
      <c r="C509" s="4"/>
      <c r="D509" s="134"/>
      <c r="E509" s="248"/>
      <c r="F509" s="7"/>
    </row>
    <row r="510" spans="1:29" x14ac:dyDescent="0.25">
      <c r="A510" s="135"/>
      <c r="B510" s="133"/>
      <c r="C510" s="4"/>
      <c r="D510" s="95"/>
      <c r="E510" s="132"/>
      <c r="F510" s="7"/>
    </row>
    <row r="511" spans="1:29" x14ac:dyDescent="0.25">
      <c r="A511" s="24"/>
      <c r="B511" s="80"/>
      <c r="C511" s="4"/>
      <c r="D511" s="95"/>
      <c r="E511" s="132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 spans="1:29" x14ac:dyDescent="0.25">
      <c r="A512" s="24"/>
      <c r="B512" s="80"/>
      <c r="C512" s="4"/>
      <c r="D512" s="83"/>
      <c r="E512" s="79"/>
      <c r="F512" s="14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spans="1:25" x14ac:dyDescent="0.25">
      <c r="A513" s="3"/>
      <c r="B513" s="1"/>
      <c r="C513" s="4"/>
      <c r="D513" s="2"/>
      <c r="E513" s="9"/>
      <c r="F513" s="14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spans="1:25" x14ac:dyDescent="0.25">
      <c r="A514" s="2"/>
      <c r="B514" s="2"/>
      <c r="C514" s="4"/>
      <c r="D514" s="2"/>
      <c r="E514" s="9"/>
      <c r="F514" s="14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 spans="1:25" x14ac:dyDescent="0.25">
      <c r="A515" s="5"/>
      <c r="B515" s="2"/>
      <c r="C515" s="4"/>
      <c r="D515" s="2"/>
      <c r="E515" s="9"/>
      <c r="F515" s="14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 spans="1:25" x14ac:dyDescent="0.25">
      <c r="A516" s="2"/>
      <c r="B516" s="2"/>
      <c r="C516" s="4"/>
      <c r="D516" s="2"/>
      <c r="E516" s="9"/>
      <c r="F516" s="19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 spans="1:25" x14ac:dyDescent="0.25">
      <c r="A517" s="3"/>
      <c r="B517" s="1"/>
      <c r="C517" s="4"/>
      <c r="D517" s="6"/>
      <c r="E517" s="6"/>
      <c r="F517" s="2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spans="1:25" x14ac:dyDescent="0.25">
      <c r="A518" s="3"/>
      <c r="B518" s="1"/>
      <c r="C518" s="4"/>
      <c r="D518" s="6"/>
      <c r="E518" s="6"/>
      <c r="F518" s="19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 spans="1:25" x14ac:dyDescent="0.25">
      <c r="A519" s="3"/>
      <c r="B519" s="1"/>
      <c r="C519" s="4"/>
      <c r="D519" s="6"/>
      <c r="E519" s="6"/>
      <c r="F519" s="19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spans="1:25" x14ac:dyDescent="0.25">
      <c r="A520" s="8"/>
      <c r="B520" s="4"/>
      <c r="C520" s="4"/>
      <c r="D520" s="6"/>
      <c r="E520" s="6"/>
      <c r="F520" s="19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spans="1:25" x14ac:dyDescent="0.25">
      <c r="A521" s="8"/>
      <c r="B521" s="4"/>
      <c r="C521" s="4"/>
      <c r="D521" s="6"/>
      <c r="E521" s="6"/>
      <c r="F521" s="19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spans="1:25" x14ac:dyDescent="0.25">
      <c r="A522" s="8"/>
      <c r="B522" s="4"/>
      <c r="C522" s="4"/>
      <c r="D522" s="6"/>
      <c r="E522" s="6"/>
      <c r="F522" s="14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spans="1:25" x14ac:dyDescent="0.25">
      <c r="A523" s="8"/>
      <c r="B523" s="4"/>
      <c r="C523" s="4"/>
      <c r="D523" s="6"/>
      <c r="E523" s="6"/>
      <c r="F523" s="14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spans="1:25" x14ac:dyDescent="0.25">
      <c r="A524" s="8"/>
      <c r="B524" s="4"/>
      <c r="C524" s="4"/>
      <c r="D524" s="6"/>
      <c r="E524" s="6"/>
      <c r="F524" s="14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 spans="1:25" x14ac:dyDescent="0.25">
      <c r="A525" s="8"/>
      <c r="B525" s="4"/>
      <c r="C525" s="4"/>
      <c r="D525" s="6"/>
      <c r="E525" s="6"/>
      <c r="F525" s="14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spans="1:25" x14ac:dyDescent="0.25">
      <c r="A526" s="8"/>
      <c r="B526" s="4"/>
      <c r="C526" s="4"/>
      <c r="D526" s="6"/>
      <c r="E526" s="6"/>
      <c r="F526" s="14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 spans="1:25" x14ac:dyDescent="0.25">
      <c r="A527" s="4"/>
      <c r="B527" s="4"/>
      <c r="C527" s="4"/>
      <c r="D527" s="4"/>
      <c r="E527" s="4"/>
      <c r="F527" s="14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 spans="1:25" x14ac:dyDescent="0.25">
      <c r="A528" s="4"/>
      <c r="B528" s="4"/>
      <c r="C528" s="4"/>
      <c r="D528" s="4"/>
      <c r="E528" s="4"/>
      <c r="F528" s="14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 spans="1:25" x14ac:dyDescent="0.25">
      <c r="A529" s="4"/>
      <c r="B529" s="4"/>
      <c r="C529" s="4"/>
      <c r="D529" s="4"/>
      <c r="E529" s="4"/>
      <c r="F529" s="14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 spans="1:25" x14ac:dyDescent="0.25">
      <c r="A530" s="4"/>
      <c r="B530" s="4"/>
      <c r="C530" s="4"/>
      <c r="D530" s="4"/>
      <c r="E530" s="4"/>
      <c r="F530" s="14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 spans="1:25" x14ac:dyDescent="0.25">
      <c r="A531" s="4"/>
      <c r="B531" s="4"/>
      <c r="C531" s="4"/>
      <c r="D531" s="4"/>
      <c r="E531" s="4"/>
      <c r="F531" s="14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spans="1:25" x14ac:dyDescent="0.25">
      <c r="A532" s="4"/>
      <c r="B532" s="4"/>
      <c r="C532" s="4"/>
      <c r="D532" s="4"/>
      <c r="E532" s="4"/>
      <c r="F532" s="14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spans="1:25" x14ac:dyDescent="0.25">
      <c r="A533" s="4"/>
      <c r="B533" s="4"/>
      <c r="C533" s="4"/>
      <c r="D533" s="4"/>
      <c r="E533" s="4"/>
      <c r="F533" s="14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spans="1:25" x14ac:dyDescent="0.25">
      <c r="A534" s="4"/>
      <c r="B534" s="4"/>
      <c r="C534" s="4"/>
      <c r="D534" s="4"/>
      <c r="E534" s="4"/>
      <c r="F534" s="14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 spans="1:25" x14ac:dyDescent="0.25">
      <c r="A535" s="4"/>
      <c r="B535" s="4"/>
      <c r="C535" s="4"/>
      <c r="D535" s="4"/>
      <c r="E535" s="4"/>
      <c r="F535" s="14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spans="1:25" x14ac:dyDescent="0.25">
      <c r="A536" s="4"/>
      <c r="B536" s="4"/>
      <c r="C536" s="4"/>
      <c r="D536" s="4"/>
      <c r="E536" s="4"/>
      <c r="F536" s="14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 spans="1:25" x14ac:dyDescent="0.25">
      <c r="A537" s="4"/>
      <c r="B537" s="4"/>
      <c r="C537" s="4"/>
      <c r="D537" s="4"/>
      <c r="E537" s="4"/>
      <c r="F537" s="14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 spans="1:25" x14ac:dyDescent="0.25">
      <c r="A538" s="4"/>
      <c r="B538" s="4"/>
      <c r="C538" s="4"/>
      <c r="D538" s="4"/>
      <c r="E538" s="4"/>
      <c r="F538" s="14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 spans="1:25" x14ac:dyDescent="0.25">
      <c r="A539" s="4"/>
      <c r="B539" s="4"/>
      <c r="C539" s="4"/>
      <c r="D539" s="4"/>
      <c r="E539" s="4"/>
      <c r="F539" s="14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 spans="1:25" x14ac:dyDescent="0.25">
      <c r="A540" s="4"/>
      <c r="B540" s="4"/>
      <c r="C540" s="4"/>
      <c r="D540" s="4"/>
      <c r="E540" s="4"/>
      <c r="F540" s="14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 spans="1:25" x14ac:dyDescent="0.25">
      <c r="A541" s="4"/>
      <c r="B541" s="4"/>
      <c r="C541" s="4"/>
      <c r="D541" s="4"/>
      <c r="E541" s="4"/>
      <c r="F541" s="14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 spans="1:25" x14ac:dyDescent="0.25">
      <c r="A542" s="4"/>
      <c r="B542" s="4"/>
      <c r="C542" s="4"/>
      <c r="D542" s="4"/>
      <c r="E542" s="4"/>
      <c r="F542" s="14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 spans="1:25" x14ac:dyDescent="0.25">
      <c r="A543" s="4"/>
      <c r="B543" s="4"/>
      <c r="C543" s="4"/>
      <c r="D543" s="4"/>
      <c r="E543" s="4"/>
      <c r="F543" s="14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 spans="1:25" x14ac:dyDescent="0.25">
      <c r="A544" s="4"/>
      <c r="B544" s="4"/>
      <c r="C544" s="4"/>
      <c r="D544" s="4"/>
      <c r="E544" s="4"/>
      <c r="F544" s="14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 spans="1:25" x14ac:dyDescent="0.25">
      <c r="A545" s="4"/>
      <c r="B545" s="4"/>
      <c r="C545" s="4"/>
      <c r="D545" s="4"/>
      <c r="E545" s="4"/>
      <c r="F545" s="14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 spans="1:25" x14ac:dyDescent="0.25">
      <c r="A546" s="4"/>
      <c r="B546" s="4"/>
      <c r="C546" s="4"/>
      <c r="D546" s="4"/>
      <c r="E546" s="4"/>
      <c r="F546" s="14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 spans="1:25" x14ac:dyDescent="0.25">
      <c r="A547" s="4"/>
      <c r="B547" s="4"/>
      <c r="C547" s="4"/>
      <c r="D547" s="4"/>
      <c r="E547" s="4"/>
      <c r="F547" s="14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 spans="1:25" x14ac:dyDescent="0.25">
      <c r="A548" s="4"/>
      <c r="B548" s="4"/>
      <c r="C548" s="4"/>
      <c r="D548" s="4"/>
      <c r="E548" s="4"/>
      <c r="F548" s="14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 spans="1:25" x14ac:dyDescent="0.25">
      <c r="A549" s="4"/>
      <c r="B549" s="4"/>
      <c r="C549" s="4"/>
      <c r="D549" s="4"/>
      <c r="E549" s="4"/>
      <c r="F549" s="14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 spans="1:25" x14ac:dyDescent="0.25">
      <c r="A550" s="4"/>
      <c r="B550" s="4"/>
      <c r="C550" s="4"/>
      <c r="D550" s="4"/>
      <c r="E550" s="4"/>
      <c r="F550" s="14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 spans="1:25" x14ac:dyDescent="0.25">
      <c r="A551" s="4"/>
      <c r="B551" s="4"/>
      <c r="C551" s="4"/>
      <c r="D551" s="4"/>
      <c r="E551" s="4"/>
      <c r="F551" s="14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 spans="1:25" x14ac:dyDescent="0.25">
      <c r="A552" s="4"/>
      <c r="B552" s="4"/>
      <c r="C552" s="4"/>
      <c r="D552" s="4"/>
      <c r="E552" s="4"/>
      <c r="F552" s="14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 spans="1:25" x14ac:dyDescent="0.25">
      <c r="A553" s="4"/>
      <c r="B553" s="4"/>
      <c r="C553" s="4"/>
      <c r="D553" s="4"/>
      <c r="E553" s="4"/>
      <c r="F553" s="14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 spans="1:25" x14ac:dyDescent="0.25">
      <c r="A554" s="4"/>
      <c r="B554" s="4"/>
      <c r="C554" s="4"/>
      <c r="D554" s="4"/>
      <c r="E554" s="4"/>
      <c r="F554" s="14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 spans="1:25" x14ac:dyDescent="0.25">
      <c r="A555" s="4"/>
      <c r="B555" s="4"/>
      <c r="C555" s="4"/>
      <c r="D555" s="4"/>
      <c r="E555" s="4"/>
      <c r="F555" s="14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 spans="1:25" x14ac:dyDescent="0.25">
      <c r="A556" s="4"/>
      <c r="B556" s="4"/>
      <c r="C556" s="4"/>
      <c r="D556" s="4"/>
      <c r="E556" s="4"/>
      <c r="F556" s="14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 spans="1:25" x14ac:dyDescent="0.25">
      <c r="A557" s="4"/>
      <c r="B557" s="4"/>
      <c r="C557" s="4"/>
      <c r="D557" s="4"/>
      <c r="E557" s="4"/>
      <c r="F557" s="14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 spans="1:25" x14ac:dyDescent="0.25">
      <c r="A558" s="4"/>
      <c r="B558" s="4"/>
      <c r="C558" s="4"/>
      <c r="D558" s="4"/>
      <c r="E558" s="4"/>
      <c r="F558" s="14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 spans="1:25" x14ac:dyDescent="0.25">
      <c r="A559" s="4"/>
      <c r="B559" s="4"/>
      <c r="C559" s="4"/>
      <c r="D559" s="4"/>
      <c r="E559" s="4"/>
      <c r="F559" s="14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 spans="1:25" x14ac:dyDescent="0.25">
      <c r="A560" s="4"/>
      <c r="B560" s="4"/>
      <c r="C560" s="4"/>
      <c r="D560" s="4"/>
      <c r="E560" s="4"/>
      <c r="F560" s="14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 spans="1:25" x14ac:dyDescent="0.25">
      <c r="A561" s="4"/>
      <c r="B561" s="4"/>
      <c r="C561" s="4"/>
      <c r="D561" s="4"/>
      <c r="E561" s="4"/>
      <c r="F561" s="14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 spans="1:25" x14ac:dyDescent="0.25">
      <c r="A562" s="4"/>
      <c r="B562" s="4"/>
      <c r="C562" s="4"/>
      <c r="D562" s="4"/>
      <c r="E562" s="4"/>
      <c r="F562" s="14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 spans="1:25" x14ac:dyDescent="0.25">
      <c r="A563" s="4"/>
      <c r="B563" s="4"/>
      <c r="C563" s="4"/>
      <c r="D563" s="4"/>
      <c r="E563" s="4"/>
      <c r="F563" s="14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 spans="1:25" x14ac:dyDescent="0.25">
      <c r="A564" s="4"/>
      <c r="B564" s="4"/>
      <c r="C564" s="4"/>
      <c r="D564" s="4"/>
      <c r="E564" s="4"/>
      <c r="F564" s="14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 spans="1:25" x14ac:dyDescent="0.25">
      <c r="A565" s="4"/>
      <c r="B565" s="4"/>
      <c r="C565" s="4"/>
      <c r="D565" s="4"/>
      <c r="E565" s="4"/>
      <c r="F565" s="14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 spans="1:25" x14ac:dyDescent="0.25">
      <c r="A566" s="4"/>
      <c r="B566" s="4"/>
      <c r="C566" s="4"/>
      <c r="D566" s="4"/>
      <c r="E566" s="4"/>
      <c r="F566" s="14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 spans="1:25" x14ac:dyDescent="0.25">
      <c r="A567" s="4"/>
      <c r="B567" s="4"/>
      <c r="C567" s="4"/>
      <c r="D567" s="4"/>
      <c r="E567" s="4"/>
      <c r="F567" s="14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 spans="1:25" x14ac:dyDescent="0.25">
      <c r="A568" s="4"/>
      <c r="B568" s="4"/>
      <c r="C568" s="4"/>
      <c r="D568" s="4"/>
      <c r="E568" s="4"/>
      <c r="F568" s="14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 spans="1:25" x14ac:dyDescent="0.25">
      <c r="A569" s="4"/>
      <c r="B569" s="4"/>
      <c r="C569" s="4"/>
      <c r="D569" s="4"/>
      <c r="E569" s="4"/>
      <c r="F569" s="14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 spans="1:25" x14ac:dyDescent="0.25">
      <c r="A570" s="4"/>
      <c r="B570" s="4"/>
      <c r="C570" s="4"/>
      <c r="D570" s="4"/>
      <c r="E570" s="4"/>
      <c r="F570" s="14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 spans="1:25" x14ac:dyDescent="0.25">
      <c r="A571" s="4"/>
      <c r="B571" s="4"/>
      <c r="C571" s="4"/>
      <c r="D571" s="4"/>
      <c r="E571" s="4"/>
      <c r="F571" s="14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 spans="1:25" x14ac:dyDescent="0.25">
      <c r="A572" s="4"/>
      <c r="B572" s="4"/>
      <c r="C572" s="4"/>
      <c r="D572" s="4"/>
      <c r="E572" s="4"/>
      <c r="F572" s="14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 spans="1:25" x14ac:dyDescent="0.25">
      <c r="A573" s="4"/>
      <c r="B573" s="4"/>
      <c r="C573" s="4"/>
      <c r="D573" s="4"/>
      <c r="E573" s="4"/>
      <c r="F573" s="14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 spans="1:25" x14ac:dyDescent="0.25">
      <c r="A574" s="4"/>
      <c r="B574" s="4"/>
      <c r="C574" s="4"/>
      <c r="D574" s="4"/>
      <c r="E574" s="4"/>
      <c r="F574" s="14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 spans="1:25" x14ac:dyDescent="0.25">
      <c r="A575" s="4"/>
      <c r="B575" s="4"/>
      <c r="C575" s="4"/>
      <c r="D575" s="4"/>
      <c r="E575" s="4"/>
      <c r="F575" s="14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 spans="1:25" x14ac:dyDescent="0.25">
      <c r="A576" s="4"/>
      <c r="B576" s="4"/>
      <c r="C576" s="4"/>
      <c r="D576" s="4"/>
      <c r="E576" s="4"/>
      <c r="F576" s="14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 spans="1:25" x14ac:dyDescent="0.25">
      <c r="A577" s="4"/>
      <c r="B577" s="4"/>
      <c r="C577" s="4"/>
      <c r="D577" s="4"/>
      <c r="E577" s="4"/>
      <c r="F577" s="14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 spans="1:25" x14ac:dyDescent="0.25">
      <c r="A578" s="4"/>
      <c r="B578" s="4"/>
      <c r="C578" s="4"/>
      <c r="D578" s="4"/>
      <c r="E578" s="4"/>
      <c r="F578" s="14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 spans="1:25" x14ac:dyDescent="0.25">
      <c r="A579" s="4"/>
      <c r="B579" s="4"/>
      <c r="C579" s="4"/>
      <c r="D579" s="4"/>
      <c r="E579" s="4"/>
      <c r="F579" s="14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 spans="1:25" x14ac:dyDescent="0.25">
      <c r="A580" s="4"/>
      <c r="B580" s="4"/>
      <c r="C580" s="4"/>
      <c r="D580" s="4"/>
      <c r="E580" s="4"/>
      <c r="F580" s="14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 spans="1:25" x14ac:dyDescent="0.25">
      <c r="A581" s="4"/>
      <c r="B581" s="4"/>
      <c r="C581" s="4"/>
      <c r="D581" s="4"/>
      <c r="E581" s="4"/>
      <c r="F581" s="14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 spans="1:25" x14ac:dyDescent="0.25">
      <c r="A582" s="4"/>
      <c r="B582" s="4"/>
      <c r="C582" s="4"/>
      <c r="D582" s="4"/>
      <c r="E582" s="4"/>
      <c r="F582" s="14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 spans="1:25" x14ac:dyDescent="0.25">
      <c r="A583" s="4"/>
      <c r="B583" s="4"/>
      <c r="C583" s="4"/>
      <c r="D583" s="4"/>
      <c r="E583" s="4"/>
      <c r="F583" s="14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 spans="1:25" x14ac:dyDescent="0.25">
      <c r="A584" s="4"/>
      <c r="B584" s="4"/>
      <c r="C584" s="4"/>
      <c r="D584" s="4"/>
      <c r="E584" s="4"/>
      <c r="F584" s="14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</row>
    <row r="585" spans="1:25" x14ac:dyDescent="0.25">
      <c r="A585" s="4"/>
      <c r="B585" s="4"/>
      <c r="C585" s="4"/>
      <c r="D585" s="4"/>
      <c r="E585" s="4"/>
      <c r="F585" s="14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 spans="1:25" x14ac:dyDescent="0.25">
      <c r="A586" s="4"/>
      <c r="B586" s="4"/>
      <c r="C586" s="4"/>
      <c r="D586" s="4"/>
      <c r="E586" s="4"/>
      <c r="F586" s="14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 spans="1:25" x14ac:dyDescent="0.25">
      <c r="A587" s="4"/>
      <c r="B587" s="4"/>
      <c r="C587" s="4"/>
      <c r="D587" s="4"/>
      <c r="E587" s="4"/>
      <c r="F587" s="14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spans="1:25" x14ac:dyDescent="0.25">
      <c r="A588" s="4"/>
      <c r="B588" s="4"/>
      <c r="C588" s="4"/>
      <c r="D588" s="4"/>
      <c r="E588" s="4"/>
      <c r="F588" s="14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spans="1:25" x14ac:dyDescent="0.25">
      <c r="A589" s="4"/>
      <c r="B589" s="4"/>
      <c r="C589" s="4"/>
      <c r="D589" s="4"/>
      <c r="E589" s="4"/>
      <c r="F589" s="14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spans="1:25" x14ac:dyDescent="0.25">
      <c r="A590" s="4"/>
      <c r="B590" s="4"/>
      <c r="C590" s="4"/>
      <c r="D590" s="4"/>
      <c r="E590" s="4"/>
      <c r="F590" s="14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spans="1:25" x14ac:dyDescent="0.25">
      <c r="A591" s="4"/>
      <c r="B591" s="4"/>
      <c r="C591" s="4"/>
      <c r="D591" s="4"/>
      <c r="E591" s="4"/>
      <c r="F591" s="14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spans="1:25" x14ac:dyDescent="0.25">
      <c r="A592" s="4"/>
      <c r="B592" s="4"/>
      <c r="C592" s="4"/>
      <c r="D592" s="4"/>
      <c r="E592" s="4"/>
      <c r="F592" s="14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spans="1:25" x14ac:dyDescent="0.25">
      <c r="A593" s="4"/>
      <c r="B593" s="4"/>
      <c r="C593" s="4"/>
      <c r="D593" s="4"/>
      <c r="E593" s="4"/>
      <c r="F593" s="14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spans="1:25" x14ac:dyDescent="0.25">
      <c r="A594" s="4"/>
      <c r="B594" s="4"/>
      <c r="C594" s="4"/>
      <c r="D594" s="4"/>
      <c r="E594" s="4"/>
      <c r="F594" s="14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spans="1:25" x14ac:dyDescent="0.25">
      <c r="A595" s="4"/>
      <c r="B595" s="4"/>
      <c r="C595" s="4"/>
      <c r="D595" s="4"/>
      <c r="E595" s="4"/>
      <c r="F595" s="14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spans="1:25" x14ac:dyDescent="0.25">
      <c r="A596" s="4"/>
      <c r="B596" s="4"/>
      <c r="C596" s="4"/>
      <c r="D596" s="4"/>
      <c r="E596" s="4"/>
      <c r="F596" s="14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spans="1:25" x14ac:dyDescent="0.25">
      <c r="A597" s="4"/>
      <c r="B597" s="4"/>
      <c r="C597" s="4"/>
      <c r="D597" s="4"/>
      <c r="E597" s="4"/>
      <c r="F597" s="14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spans="1:25" x14ac:dyDescent="0.25">
      <c r="A598" s="4"/>
      <c r="B598" s="4"/>
      <c r="C598" s="4"/>
      <c r="D598" s="4"/>
      <c r="E598" s="4"/>
      <c r="F598" s="14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spans="1:25" x14ac:dyDescent="0.25">
      <c r="A599" s="4"/>
      <c r="B599" s="4"/>
      <c r="C599" s="4"/>
      <c r="D599" s="4"/>
      <c r="E599" s="4"/>
      <c r="F599" s="14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spans="1:25" x14ac:dyDescent="0.25">
      <c r="A600" s="4"/>
      <c r="B600" s="4"/>
      <c r="C600" s="4"/>
      <c r="D600" s="4"/>
      <c r="E600" s="4"/>
      <c r="F600" s="14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spans="1:25" x14ac:dyDescent="0.25">
      <c r="A601" s="4"/>
      <c r="B601" s="4"/>
      <c r="C601" s="4"/>
      <c r="D601" s="4"/>
      <c r="E601" s="4"/>
      <c r="F601" s="14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spans="1:25" x14ac:dyDescent="0.25">
      <c r="A602" s="4"/>
      <c r="B602" s="4"/>
      <c r="C602" s="4"/>
      <c r="D602" s="4"/>
      <c r="E602" s="4"/>
      <c r="F602" s="14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spans="1:25" x14ac:dyDescent="0.25">
      <c r="A603" s="4"/>
      <c r="B603" s="4"/>
      <c r="C603" s="4"/>
      <c r="D603" s="4"/>
      <c r="E603" s="4"/>
      <c r="F603" s="14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spans="1:25" x14ac:dyDescent="0.25">
      <c r="A604" s="4"/>
      <c r="B604" s="4"/>
      <c r="C604" s="4"/>
      <c r="D604" s="4"/>
      <c r="E604" s="4"/>
      <c r="F604" s="14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spans="1:25" x14ac:dyDescent="0.25">
      <c r="A605" s="4"/>
      <c r="B605" s="4"/>
      <c r="C605" s="4"/>
      <c r="D605" s="4"/>
      <c r="E605" s="4"/>
      <c r="F605" s="14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spans="1:25" x14ac:dyDescent="0.25">
      <c r="A606" s="4"/>
      <c r="B606" s="4"/>
      <c r="C606" s="4"/>
      <c r="D606" s="4"/>
      <c r="E606" s="4"/>
      <c r="F606" s="14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spans="1:25" x14ac:dyDescent="0.25">
      <c r="A607" s="4"/>
      <c r="B607" s="4"/>
      <c r="C607" s="4"/>
      <c r="D607" s="4"/>
      <c r="E607" s="4"/>
      <c r="F607" s="14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spans="1:25" x14ac:dyDescent="0.25">
      <c r="A608" s="4"/>
      <c r="B608" s="4"/>
      <c r="C608" s="4"/>
      <c r="D608" s="4"/>
      <c r="E608" s="4"/>
      <c r="F608" s="14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spans="1:25" x14ac:dyDescent="0.25">
      <c r="A609" s="4"/>
      <c r="B609" s="4"/>
      <c r="C609" s="4"/>
      <c r="D609" s="4"/>
      <c r="E609" s="4"/>
      <c r="F609" s="14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spans="1:25" x14ac:dyDescent="0.25">
      <c r="A610" s="4"/>
      <c r="B610" s="4"/>
      <c r="C610" s="4"/>
      <c r="D610" s="4"/>
      <c r="E610" s="4"/>
      <c r="F610" s="14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spans="1:25" x14ac:dyDescent="0.25">
      <c r="A611" s="4"/>
      <c r="B611" s="4"/>
      <c r="C611" s="4"/>
      <c r="D611" s="4"/>
      <c r="E611" s="4"/>
      <c r="F611" s="14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spans="1:25" x14ac:dyDescent="0.25">
      <c r="A612" s="4"/>
      <c r="B612" s="4"/>
      <c r="C612" s="4"/>
      <c r="D612" s="4"/>
      <c r="E612" s="4"/>
      <c r="F612" s="14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spans="1:25" x14ac:dyDescent="0.25">
      <c r="A613" s="4"/>
      <c r="B613" s="4"/>
      <c r="C613" s="10"/>
      <c r="D613" s="4"/>
      <c r="E613" s="4"/>
      <c r="F613" s="14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spans="1:25" x14ac:dyDescent="0.25">
      <c r="A614" s="4"/>
      <c r="B614" s="4"/>
      <c r="C614" s="10"/>
      <c r="D614" s="4"/>
      <c r="E614" s="4"/>
      <c r="F614" s="14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spans="1:25" x14ac:dyDescent="0.25">
      <c r="A615" s="4"/>
      <c r="B615" s="4"/>
      <c r="C615" s="10"/>
      <c r="D615" s="4"/>
      <c r="E615" s="4"/>
      <c r="F615" s="14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spans="1:25" x14ac:dyDescent="0.25">
      <c r="A616" s="4"/>
      <c r="B616" s="4"/>
      <c r="C616" s="10"/>
      <c r="D616" s="4"/>
      <c r="E616" s="4"/>
      <c r="F616" s="14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spans="1:25" x14ac:dyDescent="0.25">
      <c r="A617" s="4"/>
      <c r="B617" s="4"/>
      <c r="C617" s="10"/>
      <c r="D617" s="4"/>
      <c r="E617" s="4"/>
      <c r="F617" s="14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spans="1:25" x14ac:dyDescent="0.25">
      <c r="A618" s="4"/>
      <c r="B618" s="4"/>
      <c r="C618" s="10"/>
      <c r="D618" s="4"/>
      <c r="E618" s="4"/>
      <c r="F618" s="14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spans="1:25" x14ac:dyDescent="0.25">
      <c r="A619" s="4"/>
      <c r="B619" s="4"/>
      <c r="C619" s="10"/>
      <c r="D619" s="4"/>
      <c r="E619" s="4"/>
      <c r="F619" s="14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spans="1:25" x14ac:dyDescent="0.25">
      <c r="A620" s="4"/>
      <c r="B620" s="4"/>
      <c r="C620" s="10"/>
      <c r="D620" s="4"/>
      <c r="E620" s="4"/>
      <c r="F620" s="14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 spans="1:25" x14ac:dyDescent="0.25">
      <c r="A621" s="4"/>
      <c r="B621" s="4"/>
      <c r="C621" s="10"/>
      <c r="D621" s="4"/>
      <c r="E621" s="4"/>
      <c r="F621" s="14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spans="1:25" x14ac:dyDescent="0.25">
      <c r="A622" s="4"/>
      <c r="B622" s="4"/>
      <c r="C622" s="10"/>
      <c r="D622" s="4"/>
      <c r="E622" s="4"/>
      <c r="F622" s="14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spans="1:25" x14ac:dyDescent="0.25">
      <c r="A623" s="4"/>
      <c r="B623" s="4"/>
      <c r="C623" s="10"/>
      <c r="D623" s="4"/>
      <c r="E623" s="4"/>
      <c r="F623" s="14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spans="1:25" x14ac:dyDescent="0.25">
      <c r="A624" s="4"/>
      <c r="B624" s="4"/>
      <c r="C624" s="10"/>
      <c r="D624" s="4"/>
      <c r="E624" s="4"/>
      <c r="F624" s="14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 spans="1:25" x14ac:dyDescent="0.25">
      <c r="A625" s="4"/>
      <c r="B625" s="4"/>
      <c r="C625" s="10"/>
      <c r="D625" s="4"/>
      <c r="E625" s="4"/>
      <c r="F625" s="14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spans="1:25" x14ac:dyDescent="0.25">
      <c r="A626" s="4"/>
      <c r="B626" s="4"/>
      <c r="C626" s="10"/>
      <c r="D626" s="4"/>
      <c r="E626" s="4"/>
      <c r="F626" s="14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 spans="1:25" x14ac:dyDescent="0.25">
      <c r="A627" s="4"/>
      <c r="B627" s="4"/>
      <c r="C627" s="10"/>
      <c r="D627" s="4"/>
      <c r="E627" s="4"/>
      <c r="F627" s="14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spans="1:25" x14ac:dyDescent="0.25">
      <c r="A628" s="4"/>
      <c r="B628" s="4"/>
      <c r="C628" s="10"/>
      <c r="D628" s="4"/>
      <c r="E628" s="4"/>
      <c r="F628" s="14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spans="1:25" x14ac:dyDescent="0.25">
      <c r="A629" s="4"/>
      <c r="B629" s="4"/>
      <c r="C629" s="10"/>
      <c r="D629" s="4"/>
      <c r="E629" s="4"/>
      <c r="F629" s="14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spans="1:25" x14ac:dyDescent="0.25">
      <c r="A630" s="4"/>
      <c r="B630" s="4"/>
      <c r="C630" s="10"/>
      <c r="D630" s="4"/>
      <c r="E630" s="4"/>
      <c r="F630" s="14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 spans="1:25" x14ac:dyDescent="0.25">
      <c r="A631" s="4"/>
      <c r="B631" s="4"/>
      <c r="C631" s="10"/>
      <c r="D631" s="4"/>
      <c r="E631" s="4"/>
      <c r="F631" s="14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 spans="1:25" x14ac:dyDescent="0.25">
      <c r="A632" s="4"/>
      <c r="B632" s="4"/>
      <c r="C632" s="10"/>
      <c r="D632" s="4"/>
      <c r="E632" s="4"/>
      <c r="F632" s="14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 spans="1:25" x14ac:dyDescent="0.25">
      <c r="A633" s="10"/>
      <c r="B633" s="10"/>
      <c r="C633" s="10"/>
      <c r="D633" s="10"/>
      <c r="E633" s="10"/>
      <c r="F633" s="14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 spans="1:25" x14ac:dyDescent="0.25">
      <c r="A634" s="10"/>
      <c r="B634" s="10"/>
      <c r="C634" s="10"/>
      <c r="D634" s="10"/>
      <c r="E634" s="10"/>
      <c r="F634" s="14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 spans="1:25" x14ac:dyDescent="0.25">
      <c r="A635" s="10"/>
      <c r="B635" s="10"/>
      <c r="C635" s="10"/>
      <c r="D635" s="10"/>
      <c r="E635" s="10"/>
      <c r="F635" s="14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spans="1:25" x14ac:dyDescent="0.25">
      <c r="A636" s="10"/>
      <c r="B636" s="10"/>
      <c r="C636" s="10"/>
      <c r="D636" s="10"/>
      <c r="E636" s="10"/>
      <c r="F636" s="14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spans="1:25" x14ac:dyDescent="0.25">
      <c r="A637" s="10"/>
      <c r="B637" s="10"/>
      <c r="C637" s="10"/>
      <c r="D637" s="10"/>
      <c r="E637" s="10"/>
      <c r="F637" s="14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spans="1:25" x14ac:dyDescent="0.25">
      <c r="A638" s="10"/>
      <c r="B638" s="10"/>
      <c r="C638" s="10"/>
      <c r="D638" s="10"/>
      <c r="E638" s="10"/>
      <c r="F638" s="14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spans="1:25" x14ac:dyDescent="0.25">
      <c r="A639" s="10"/>
      <c r="B639" s="10"/>
      <c r="C639" s="10"/>
      <c r="D639" s="10"/>
      <c r="E639" s="10"/>
      <c r="F639" s="14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spans="1:25" x14ac:dyDescent="0.25">
      <c r="A640" s="10"/>
      <c r="B640" s="10"/>
      <c r="C640" s="10"/>
      <c r="D640" s="10"/>
      <c r="E640" s="10"/>
      <c r="F640" s="14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spans="1:25" x14ac:dyDescent="0.25">
      <c r="A641" s="10"/>
      <c r="B641" s="10"/>
      <c r="C641" s="10"/>
      <c r="D641" s="10"/>
      <c r="E641" s="10"/>
      <c r="F641" s="14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spans="1:25" x14ac:dyDescent="0.25">
      <c r="A642" s="10"/>
      <c r="B642" s="10"/>
      <c r="C642" s="10"/>
      <c r="D642" s="10"/>
      <c r="E642" s="10"/>
      <c r="F642" s="14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spans="1:25" x14ac:dyDescent="0.25">
      <c r="A643" s="10"/>
      <c r="B643" s="10"/>
      <c r="C643" s="10"/>
      <c r="D643" s="10"/>
      <c r="E643" s="10"/>
      <c r="F643" s="14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spans="1:25" x14ac:dyDescent="0.25">
      <c r="A644" s="10"/>
      <c r="B644" s="10"/>
      <c r="C644" s="10"/>
      <c r="D644" s="10"/>
      <c r="E644" s="10"/>
      <c r="F644" s="17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 spans="1:25" x14ac:dyDescent="0.25">
      <c r="A645" s="10"/>
      <c r="B645" s="10"/>
      <c r="C645" s="10"/>
      <c r="D645" s="10"/>
      <c r="E645" s="10"/>
      <c r="F645" s="17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 spans="1:25" x14ac:dyDescent="0.25">
      <c r="A646" s="10"/>
      <c r="B646" s="10"/>
      <c r="C646" s="10"/>
      <c r="D646" s="10"/>
      <c r="E646" s="10"/>
      <c r="F646" s="17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spans="1:25" x14ac:dyDescent="0.25">
      <c r="A647" s="10"/>
      <c r="B647" s="10"/>
      <c r="C647" s="10"/>
      <c r="D647" s="10"/>
      <c r="E647" s="10"/>
      <c r="F647" s="17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spans="1:25" x14ac:dyDescent="0.25">
      <c r="A648" s="10"/>
      <c r="B648" s="10"/>
      <c r="C648" s="10"/>
      <c r="D648" s="10"/>
      <c r="E648" s="10"/>
      <c r="F648" s="17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 spans="1:25" x14ac:dyDescent="0.25">
      <c r="A649" s="10"/>
      <c r="B649" s="10"/>
      <c r="C649" s="10"/>
      <c r="D649" s="10"/>
      <c r="E649" s="10"/>
      <c r="F649" s="17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 spans="1:25" x14ac:dyDescent="0.25">
      <c r="A650" s="10"/>
      <c r="B650" s="10"/>
      <c r="C650" s="10"/>
      <c r="D650" s="10"/>
      <c r="E650" s="10"/>
      <c r="F650" s="17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 spans="1:25" x14ac:dyDescent="0.25">
      <c r="A651" s="10"/>
      <c r="B651" s="10"/>
      <c r="C651" s="10"/>
      <c r="D651" s="10"/>
      <c r="E651" s="10"/>
      <c r="F651" s="17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 spans="1:25" x14ac:dyDescent="0.25">
      <c r="A652" s="10"/>
      <c r="B652" s="10"/>
      <c r="C652" s="10"/>
      <c r="D652" s="10"/>
      <c r="E652" s="10"/>
      <c r="F652" s="17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 spans="1:25" x14ac:dyDescent="0.25">
      <c r="A653" s="10"/>
      <c r="B653" s="10"/>
      <c r="C653" s="10"/>
      <c r="D653" s="10"/>
      <c r="E653" s="10"/>
      <c r="F653" s="17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 spans="1:25" x14ac:dyDescent="0.25">
      <c r="A654" s="10"/>
      <c r="B654" s="10"/>
      <c r="C654" s="10"/>
      <c r="D654" s="10"/>
      <c r="E654" s="10"/>
      <c r="F654" s="17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 spans="1:25" x14ac:dyDescent="0.25">
      <c r="A655" s="10"/>
      <c r="B655" s="10"/>
      <c r="C655" s="10"/>
      <c r="D655" s="10"/>
      <c r="E655" s="10"/>
      <c r="F655" s="17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 spans="1:25" x14ac:dyDescent="0.25">
      <c r="A656" s="10"/>
      <c r="B656" s="10"/>
      <c r="C656" s="10"/>
      <c r="D656" s="10"/>
      <c r="E656" s="10"/>
      <c r="F656" s="17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 spans="1:25" x14ac:dyDescent="0.25">
      <c r="A657" s="10"/>
      <c r="B657" s="10"/>
      <c r="C657" s="10"/>
      <c r="D657" s="10"/>
      <c r="E657" s="10"/>
      <c r="F657" s="17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spans="1:25" x14ac:dyDescent="0.25">
      <c r="A658" s="10"/>
      <c r="B658" s="10"/>
      <c r="C658" s="10"/>
      <c r="D658" s="10"/>
      <c r="E658" s="10"/>
      <c r="F658" s="17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 spans="1:25" x14ac:dyDescent="0.25">
      <c r="A659" s="10"/>
      <c r="B659" s="10"/>
      <c r="C659" s="10"/>
      <c r="D659" s="10"/>
      <c r="E659" s="10"/>
      <c r="F659" s="17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 spans="1:25" x14ac:dyDescent="0.25">
      <c r="A660" s="10"/>
      <c r="B660" s="10"/>
      <c r="C660" s="10"/>
      <c r="D660" s="10"/>
      <c r="E660" s="10"/>
      <c r="F660" s="17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 spans="1:25" x14ac:dyDescent="0.25">
      <c r="A661" s="10"/>
      <c r="B661" s="10"/>
      <c r="C661" s="10"/>
      <c r="D661" s="10"/>
      <c r="E661" s="10"/>
      <c r="F661" s="17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 spans="1:25" x14ac:dyDescent="0.25">
      <c r="A662" s="10"/>
      <c r="B662" s="10"/>
      <c r="C662" s="10"/>
      <c r="D662" s="10"/>
      <c r="E662" s="10"/>
      <c r="F662" s="17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 spans="1:25" x14ac:dyDescent="0.25">
      <c r="A663" s="10"/>
      <c r="B663" s="10"/>
      <c r="C663" s="10"/>
      <c r="D663" s="10"/>
      <c r="E663" s="10"/>
      <c r="F663" s="17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 spans="1:25" x14ac:dyDescent="0.25">
      <c r="A664" s="10"/>
      <c r="B664" s="10"/>
      <c r="C664" s="10"/>
      <c r="D664" s="10"/>
      <c r="E664" s="10"/>
      <c r="F664" s="17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 spans="1:25" x14ac:dyDescent="0.25">
      <c r="A665" s="10"/>
      <c r="B665" s="10"/>
      <c r="C665" s="10"/>
      <c r="D665" s="10"/>
      <c r="E665" s="10"/>
      <c r="F665" s="17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 spans="1:25" x14ac:dyDescent="0.25">
      <c r="A666" s="10"/>
      <c r="B666" s="10"/>
      <c r="C666" s="10"/>
      <c r="D666" s="10"/>
      <c r="E666" s="10"/>
      <c r="F666" s="17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 spans="1:25" x14ac:dyDescent="0.25">
      <c r="A667" s="10"/>
      <c r="B667" s="10"/>
      <c r="C667" s="10"/>
      <c r="D667" s="10"/>
      <c r="E667" s="10"/>
      <c r="F667" s="17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 spans="1:25" x14ac:dyDescent="0.25">
      <c r="A668" s="10"/>
      <c r="B668" s="10"/>
      <c r="C668" s="10"/>
      <c r="D668" s="10"/>
      <c r="E668" s="10"/>
      <c r="F668" s="17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 spans="1:25" x14ac:dyDescent="0.25">
      <c r="A669" s="10"/>
      <c r="B669" s="10"/>
      <c r="C669" s="10"/>
      <c r="D669" s="10"/>
      <c r="E669" s="10"/>
      <c r="F669" s="17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 spans="1:25" x14ac:dyDescent="0.25">
      <c r="A670" s="10"/>
      <c r="B670" s="10"/>
      <c r="C670" s="10"/>
      <c r="D670" s="10"/>
      <c r="E670" s="10"/>
      <c r="F670" s="17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 spans="1:25" x14ac:dyDescent="0.25">
      <c r="A671" s="10"/>
      <c r="B671" s="10"/>
      <c r="C671" s="10"/>
      <c r="D671" s="10"/>
      <c r="E671" s="10"/>
      <c r="F671" s="17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 spans="1:25" x14ac:dyDescent="0.25">
      <c r="A672" s="10"/>
      <c r="B672" s="10"/>
      <c r="C672" s="10"/>
      <c r="D672" s="10"/>
      <c r="E672" s="10"/>
      <c r="F672" s="17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 spans="1:25" x14ac:dyDescent="0.25">
      <c r="A673" s="10"/>
      <c r="B673" s="10"/>
      <c r="C673" s="10"/>
      <c r="D673" s="10"/>
      <c r="E673" s="10"/>
      <c r="F673" s="17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 spans="1:25" x14ac:dyDescent="0.25">
      <c r="A674" s="10"/>
      <c r="B674" s="10"/>
      <c r="C674" s="10"/>
      <c r="D674" s="10"/>
      <c r="E674" s="10"/>
      <c r="F674" s="17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 spans="1:25" x14ac:dyDescent="0.25">
      <c r="A675" s="10"/>
      <c r="B675" s="10"/>
      <c r="C675" s="10"/>
      <c r="D675" s="10"/>
      <c r="E675" s="10"/>
      <c r="F675" s="17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 spans="1:25" x14ac:dyDescent="0.25">
      <c r="A676" s="10"/>
      <c r="B676" s="10"/>
      <c r="C676" s="10"/>
      <c r="D676" s="10"/>
      <c r="E676" s="10"/>
      <c r="F676" s="17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 spans="1:25" x14ac:dyDescent="0.25">
      <c r="A677" s="10"/>
      <c r="B677" s="10"/>
      <c r="C677" s="10"/>
      <c r="D677" s="10"/>
      <c r="E677" s="10"/>
      <c r="F677" s="17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 spans="1:25" x14ac:dyDescent="0.25">
      <c r="A678" s="10"/>
      <c r="B678" s="10"/>
      <c r="C678" s="10"/>
      <c r="D678" s="10"/>
      <c r="E678" s="10"/>
      <c r="F678" s="17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 spans="1:25" x14ac:dyDescent="0.25">
      <c r="A679" s="10"/>
      <c r="B679" s="10"/>
      <c r="C679" s="10"/>
      <c r="D679" s="10"/>
      <c r="E679" s="10"/>
      <c r="F679" s="17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 spans="1:25" x14ac:dyDescent="0.25">
      <c r="A680" s="10"/>
      <c r="B680" s="10"/>
      <c r="C680" s="10"/>
      <c r="D680" s="10"/>
      <c r="E680" s="10"/>
      <c r="F680" s="17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 spans="1:25" x14ac:dyDescent="0.25">
      <c r="A681" s="10"/>
      <c r="B681" s="10"/>
      <c r="C681" s="10"/>
      <c r="D681" s="10"/>
      <c r="E681" s="10"/>
      <c r="F681" s="17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 spans="1:25" x14ac:dyDescent="0.25">
      <c r="A682" s="10"/>
      <c r="B682" s="10"/>
      <c r="C682" s="10"/>
      <c r="D682" s="10"/>
      <c r="E682" s="10"/>
      <c r="F682" s="17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 spans="1:25" x14ac:dyDescent="0.25">
      <c r="A683" s="10"/>
      <c r="B683" s="10"/>
      <c r="C683" s="10"/>
      <c r="D683" s="10"/>
      <c r="E683" s="10"/>
      <c r="F683" s="17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 spans="1:25" x14ac:dyDescent="0.25">
      <c r="A684" s="10"/>
      <c r="B684" s="10"/>
      <c r="C684" s="10"/>
      <c r="D684" s="10"/>
      <c r="E684" s="10"/>
      <c r="F684" s="17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 spans="1:25" x14ac:dyDescent="0.25">
      <c r="A685" s="10"/>
      <c r="B685" s="10"/>
      <c r="C685" s="10"/>
      <c r="D685" s="10"/>
      <c r="E685" s="10"/>
      <c r="F685" s="17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 spans="1:25" x14ac:dyDescent="0.25">
      <c r="A686" s="10"/>
      <c r="B686" s="10"/>
      <c r="C686" s="10"/>
      <c r="D686" s="10"/>
      <c r="E686" s="10"/>
      <c r="F686" s="17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 spans="1:25" x14ac:dyDescent="0.25">
      <c r="A687" s="10"/>
      <c r="B687" s="10"/>
      <c r="C687" s="10"/>
      <c r="D687" s="10"/>
      <c r="E687" s="10"/>
      <c r="F687" s="17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 spans="1:25" x14ac:dyDescent="0.25">
      <c r="A688" s="10"/>
      <c r="B688" s="10"/>
      <c r="D688" s="10"/>
      <c r="E688" s="10"/>
      <c r="F688" s="17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 spans="1:25" x14ac:dyDescent="0.25">
      <c r="A689" s="10"/>
      <c r="B689" s="10"/>
      <c r="D689" s="10"/>
      <c r="E689" s="10"/>
      <c r="F689" s="17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 spans="1:25" x14ac:dyDescent="0.25">
      <c r="A690" s="10"/>
      <c r="B690" s="10"/>
      <c r="D690" s="10"/>
      <c r="E690" s="10"/>
      <c r="F690" s="17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 spans="1:25" x14ac:dyDescent="0.25">
      <c r="A691" s="10"/>
      <c r="B691" s="10"/>
      <c r="D691" s="10"/>
      <c r="E691" s="10"/>
      <c r="F691" s="17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 spans="1:25" x14ac:dyDescent="0.25">
      <c r="A692" s="10"/>
      <c r="B692" s="10"/>
      <c r="D692" s="10"/>
      <c r="E692" s="10"/>
      <c r="F692" s="17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 spans="1:25" x14ac:dyDescent="0.25">
      <c r="A693" s="10"/>
      <c r="B693" s="10"/>
      <c r="D693" s="10"/>
      <c r="E693" s="10"/>
      <c r="F693" s="17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 spans="1:25" x14ac:dyDescent="0.25">
      <c r="A694" s="10"/>
      <c r="B694" s="10"/>
      <c r="D694" s="10"/>
      <c r="E694" s="10"/>
      <c r="F694" s="17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 spans="1:25" x14ac:dyDescent="0.25">
      <c r="A695" s="10"/>
      <c r="B695" s="10"/>
      <c r="D695" s="10"/>
      <c r="E695" s="10"/>
      <c r="F695" s="17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 spans="1:25" x14ac:dyDescent="0.25">
      <c r="A696" s="10"/>
      <c r="B696" s="10"/>
      <c r="D696" s="10"/>
      <c r="E696" s="10"/>
      <c r="F696" s="17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 spans="1:25" x14ac:dyDescent="0.25">
      <c r="A697" s="10"/>
      <c r="B697" s="10"/>
      <c r="D697" s="10"/>
      <c r="E697" s="10"/>
      <c r="F697" s="17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 spans="1:25" x14ac:dyDescent="0.25">
      <c r="A698" s="10"/>
      <c r="B698" s="10"/>
      <c r="D698" s="10"/>
      <c r="E698" s="10"/>
      <c r="F698" s="17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 spans="1:25" x14ac:dyDescent="0.25">
      <c r="A699" s="10"/>
      <c r="B699" s="10"/>
      <c r="D699" s="10"/>
      <c r="E699" s="10"/>
      <c r="F699" s="17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 spans="1:25" x14ac:dyDescent="0.25">
      <c r="A700" s="10"/>
      <c r="B700" s="10"/>
      <c r="D700" s="10"/>
      <c r="E700" s="10"/>
      <c r="F700" s="17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 spans="1:25" x14ac:dyDescent="0.25">
      <c r="A701" s="10"/>
      <c r="B701" s="10"/>
      <c r="D701" s="10"/>
      <c r="E701" s="10"/>
      <c r="F701" s="17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 spans="1:25" x14ac:dyDescent="0.25">
      <c r="A702" s="10"/>
      <c r="B702" s="10"/>
      <c r="D702" s="10"/>
      <c r="E702" s="10"/>
      <c r="F702" s="17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 spans="1:25" x14ac:dyDescent="0.25">
      <c r="A703" s="10"/>
      <c r="B703" s="10"/>
      <c r="D703" s="10"/>
      <c r="E703" s="10"/>
      <c r="F703" s="17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 spans="1:25" x14ac:dyDescent="0.25">
      <c r="A704" s="10"/>
      <c r="B704" s="10"/>
      <c r="D704" s="10"/>
      <c r="E704" s="10"/>
      <c r="F704" s="17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 spans="1:25" x14ac:dyDescent="0.25">
      <c r="A705" s="10"/>
      <c r="B705" s="10"/>
      <c r="D705" s="10"/>
      <c r="E705" s="10"/>
      <c r="F705" s="17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 spans="1:25" x14ac:dyDescent="0.25">
      <c r="A706" s="10"/>
      <c r="B706" s="10"/>
      <c r="D706" s="10"/>
      <c r="E706" s="10"/>
      <c r="F706" s="17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 spans="1:25" x14ac:dyDescent="0.25">
      <c r="A707" s="10"/>
      <c r="B707" s="10"/>
      <c r="D707" s="10"/>
      <c r="E707" s="10"/>
      <c r="F707" s="17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</sheetData>
  <mergeCells count="1">
    <mergeCell ref="A9:E9"/>
  </mergeCells>
  <pageMargins left="0.47244094488188981" right="0.47244094488188981" top="0.74803149606299213" bottom="0.74803149606299213" header="0.31496062992125984" footer="0.31496062992125984"/>
  <pageSetup paperSize="9" firstPageNumber="0" orientation="portrait" r:id="rId1"/>
  <headerFooter alignWithMargins="0"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Izvršenje 01.01-31.12.2019.</vt:lpstr>
      <vt:lpstr>'Izvršenje 01.01-31.12.2019.'!Podrucje_ispisa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Božana Jurčević</dc:creator>
  <cp:lastModifiedBy>Bozana Jurčević</cp:lastModifiedBy>
  <cp:lastPrinted>2022-02-17T07:36:58Z</cp:lastPrinted>
  <dcterms:created xsi:type="dcterms:W3CDTF">2010-04-26T11:04:31Z</dcterms:created>
  <dcterms:modified xsi:type="dcterms:W3CDTF">2022-02-17T07:37:10Z</dcterms:modified>
</cp:coreProperties>
</file>